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LD_disk\Документы\Постановления2021\"/>
    </mc:Choice>
  </mc:AlternateContent>
  <bookViews>
    <workbookView xWindow="0" yWindow="0" windowWidth="19200" windowHeight="11595" tabRatio="791"/>
  </bookViews>
  <sheets>
    <sheet name="Лист1" sheetId="1" r:id="rId1"/>
  </sheets>
  <definedNames>
    <definedName name="_xlnm.Print_Titles" localSheetId="0">Лист1!$4:$5</definedName>
    <definedName name="_xlnm.Print_Area" localSheetId="0">Лист1!$A$2:$K$77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51" i="1" l="1"/>
  <c r="G50" i="1" l="1"/>
  <c r="G49" i="1"/>
  <c r="H74" i="1" l="1"/>
  <c r="I74" i="1"/>
  <c r="J74" i="1"/>
  <c r="G74" i="1"/>
  <c r="H75" i="1"/>
  <c r="I75" i="1"/>
  <c r="J75" i="1"/>
  <c r="G75" i="1"/>
  <c r="H66" i="1"/>
  <c r="H76" i="1" s="1"/>
  <c r="K75" i="1" l="1"/>
  <c r="H60" i="1"/>
  <c r="I60" i="1"/>
  <c r="J60" i="1"/>
  <c r="G60" i="1"/>
  <c r="K61" i="1"/>
  <c r="K62" i="1"/>
  <c r="K63" i="1"/>
  <c r="K57" i="1"/>
  <c r="K49" i="1" s="1"/>
  <c r="K58" i="1"/>
  <c r="K50" i="1" s="1"/>
  <c r="K59" i="1"/>
  <c r="K51" i="1" s="1"/>
  <c r="H56" i="1"/>
  <c r="H48" i="1" s="1"/>
  <c r="I56" i="1"/>
  <c r="I48" i="1" s="1"/>
  <c r="J56" i="1"/>
  <c r="J48" i="1" s="1"/>
  <c r="G56" i="1"/>
  <c r="G48" i="1" s="1"/>
  <c r="H6" i="1"/>
  <c r="K60" i="1" l="1"/>
  <c r="H28" i="1"/>
  <c r="I28" i="1"/>
  <c r="J28" i="1"/>
  <c r="G28" i="1"/>
  <c r="G6" i="1"/>
  <c r="G38" i="1"/>
  <c r="K37" i="1"/>
  <c r="K36" i="1"/>
  <c r="K28" i="1" l="1"/>
  <c r="K72" i="1"/>
  <c r="K69" i="1"/>
  <c r="K67" i="1"/>
  <c r="J66" i="1"/>
  <c r="J76" i="1" s="1"/>
  <c r="I66" i="1"/>
  <c r="I76" i="1" s="1"/>
  <c r="G66" i="1"/>
  <c r="G76" i="1" s="1"/>
  <c r="K56" i="1"/>
  <c r="K52" i="1"/>
  <c r="K47" i="1"/>
  <c r="K43" i="1"/>
  <c r="K39" i="1"/>
  <c r="J38" i="1"/>
  <c r="I38" i="1"/>
  <c r="H38" i="1"/>
  <c r="K33" i="1"/>
  <c r="K30" i="1"/>
  <c r="K29" i="1"/>
  <c r="K27" i="1"/>
  <c r="K26" i="1"/>
  <c r="K25" i="1"/>
  <c r="K21" i="1"/>
  <c r="K17" i="1"/>
  <c r="K14" i="1"/>
  <c r="K9" i="1"/>
  <c r="K7" i="1"/>
  <c r="J6" i="1"/>
  <c r="I6" i="1"/>
  <c r="K76" i="1" l="1"/>
  <c r="K48" i="1"/>
  <c r="G77" i="1"/>
  <c r="K66" i="1"/>
  <c r="J77" i="1"/>
  <c r="K38" i="1"/>
  <c r="I77" i="1"/>
  <c r="H77" i="1"/>
  <c r="K74" i="1"/>
  <c r="K6" i="1"/>
  <c r="K77" i="1" l="1"/>
</calcChain>
</file>

<file path=xl/sharedStrings.xml><?xml version="1.0" encoding="utf-8"?>
<sst xmlns="http://schemas.openxmlformats.org/spreadsheetml/2006/main" count="208" uniqueCount="109">
  <si>
    <t xml:space="preserve">                        </t>
  </si>
  <si>
    <t>5.2 Второй  этап</t>
  </si>
  <si>
    <t>N п/п</t>
  </si>
  <si>
    <t>Наименование подпрограммы, мероприятия, индикатора (целевого показателя)</t>
  </si>
  <si>
    <t>Весовой коэффициент индикатора</t>
  </si>
  <si>
    <t>Сроки реализации</t>
  </si>
  <si>
    <t>Единица измерения</t>
  </si>
  <si>
    <t>Источники финансирования</t>
  </si>
  <si>
    <t>Годы реализации</t>
  </si>
  <si>
    <t>Целевое суммарное значение 2 этапа</t>
  </si>
  <si>
    <t>1.</t>
  </si>
  <si>
    <r>
      <rPr>
        <sz val="16"/>
        <rFont val="Times New Roman"/>
        <family val="1"/>
        <charset val="204"/>
      </rPr>
      <t>Подпрограмма 1                    "</t>
    </r>
    <r>
      <rPr>
        <b/>
        <sz val="16"/>
        <rFont val="Times New Roman"/>
        <family val="1"/>
        <charset val="204"/>
      </rPr>
      <t>Поддержка и развитие культурно-досуговой деятельности и народного творчества в городе Обнинске в 2021-2024 гг."</t>
    </r>
  </si>
  <si>
    <t>2021-2024</t>
  </si>
  <si>
    <t>тыс.руб.</t>
  </si>
  <si>
    <t>Всего:</t>
  </si>
  <si>
    <t>1.1.</t>
  </si>
  <si>
    <r>
      <rPr>
        <sz val="16"/>
        <rFont val="Times New Roman"/>
        <family val="1"/>
        <charset val="204"/>
      </rPr>
      <t>Мероприятие 1.      Организация и</t>
    </r>
    <r>
      <rPr>
        <sz val="16"/>
        <color rgb="FF008000"/>
        <rFont val="Times New Roman"/>
        <family val="1"/>
        <charset val="204"/>
      </rPr>
      <t xml:space="preserve"> </t>
    </r>
    <r>
      <rPr>
        <sz val="16"/>
        <rFont val="Times New Roman"/>
        <family val="1"/>
        <charset val="204"/>
      </rPr>
      <t xml:space="preserve">   проведение </t>
    </r>
    <r>
      <rPr>
        <sz val="16"/>
        <color rgb="FFFFFF00"/>
        <rFont val="Times New Roman"/>
        <family val="1"/>
        <charset val="204"/>
      </rPr>
      <t xml:space="preserve"> </t>
    </r>
    <r>
      <rPr>
        <sz val="16"/>
        <rFont val="Times New Roman"/>
        <family val="1"/>
        <charset val="204"/>
      </rPr>
      <t>общегородских мероприятий</t>
    </r>
  </si>
  <si>
    <t>Местный бюджет</t>
  </si>
  <si>
    <t>Индикатор 1. Количество проведённых общегородских мероприятий</t>
  </si>
  <si>
    <t>ед. в год</t>
  </si>
  <si>
    <t>1.2.</t>
  </si>
  <si>
    <t xml:space="preserve">Мероприятие 2.                                             Обеспечение культурно-досуговой деятельности и народного творчества </t>
  </si>
  <si>
    <t>Индикатор 1 Количество проведённых культурно-массовых мероприятий</t>
  </si>
  <si>
    <t>тыс.чел.в год</t>
  </si>
  <si>
    <t>чел. в год</t>
  </si>
  <si>
    <t>1.3.</t>
  </si>
  <si>
    <t>Мероприятие 3                                       Проведение ремонтов, благоустройства, укрепление и совершенствование материально-технической базы учреждений культуры</t>
  </si>
  <si>
    <r>
      <rPr>
        <i/>
        <sz val="16"/>
        <rFont val="Times New Roman"/>
        <family val="1"/>
        <charset val="204"/>
      </rPr>
      <t xml:space="preserve">Индикатор 1     Доля муниципальных учреждений культуры, находящихся в нормативном состоянии   </t>
    </r>
    <r>
      <rPr>
        <i/>
        <sz val="16"/>
        <color rgb="FF008000"/>
        <rFont val="Times New Roman"/>
        <family val="1"/>
        <charset val="204"/>
      </rPr>
      <t xml:space="preserve"> </t>
    </r>
  </si>
  <si>
    <t>%</t>
  </si>
  <si>
    <t>Индикатор 2    Доля муниципальных учреждений культуры, которые полностью соответствуют нормам и требованиям противопожарной безопасности</t>
  </si>
  <si>
    <t>1.4.</t>
  </si>
  <si>
    <t>Мероприятие 4                                             Организация киновидеопоказа и досуговых мероприятий</t>
  </si>
  <si>
    <t xml:space="preserve">Индикатор 1 Количество проведённыцх киносеансов </t>
  </si>
  <si>
    <t>ед.  в год</t>
  </si>
  <si>
    <t>Индикатор 2 Число посещений киносеансов</t>
  </si>
  <si>
    <t>тыс.чел. в год</t>
  </si>
  <si>
    <t>Индикатор 3 Количество проведенных досуговых мероприяитй, в том числе: детских кинопраздников, кинофестивалей, киноклубов, трансляций театральных спектаклей, благотоврительных сеансов</t>
  </si>
  <si>
    <t>1.5.</t>
  </si>
  <si>
    <t xml:space="preserve">Мероприятие 5                                           Организация общественных форумов,  конференций, семинаров, лекций, культурно-просветительских мероприятий </t>
  </si>
  <si>
    <t>Индикатор 1 Количество проведённых общественных форумов,  конференций, семинаров, лекций</t>
  </si>
  <si>
    <t>Индикатор 2 Количество проведенных культурно-просветительских мероприятий, в том числе: концертов классической музыки, концертов музыкального абонемента</t>
  </si>
  <si>
    <t xml:space="preserve">Индикатор 3 Число посещений культурно-просетительских  мероприятий, в том числе: концертов классической музыки, концертов музыкального абонемента </t>
  </si>
  <si>
    <t>1.6.</t>
  </si>
  <si>
    <t>Мероприятие 6                                                       Гранты на поддержку и развиттие народных самодеятельных коллективов</t>
  </si>
  <si>
    <t>1.7.</t>
  </si>
  <si>
    <t>Мероприятие 7   Организация и проведение мероприятий в рамках деятельности ТОС</t>
  </si>
  <si>
    <t>1.8.</t>
  </si>
  <si>
    <t>Мероприятие 8                                      Организация выездных мероприятий</t>
  </si>
  <si>
    <t>2.</t>
  </si>
  <si>
    <r>
      <rPr>
        <sz val="16"/>
        <rFont val="Times New Roman"/>
        <family val="1"/>
        <charset val="204"/>
      </rPr>
      <t xml:space="preserve">Подпрограмма 2                                              </t>
    </r>
    <r>
      <rPr>
        <b/>
        <sz val="16"/>
        <rFont val="Times New Roman"/>
        <family val="1"/>
        <charset val="204"/>
      </rPr>
      <t>«Поддержка и развитие муниципальных библиотек города Обнинска»</t>
    </r>
  </si>
  <si>
    <t>2.1.</t>
  </si>
  <si>
    <t>Мероприятие 1   Обеспечение библиотечно-информационного обслуживания</t>
  </si>
  <si>
    <t>Федеральный бюджет</t>
  </si>
  <si>
    <t>Индикатор  1 Количество зарегистрированных пользователей библиотек</t>
  </si>
  <si>
    <t>Индикатор  2  Количество экземпляров обновлённого библиотечного фонда</t>
  </si>
  <si>
    <t>экз.в год</t>
  </si>
  <si>
    <t>2.2.</t>
  </si>
  <si>
    <t>Мероприятие 2      Проведение ремонтов, благоустройства, укрепление и совершенствование материально-технической базы библиотек</t>
  </si>
  <si>
    <t>Индикатор 1      Доля помещений муниципальных библиотек, находящихся в нормативном состоянии</t>
  </si>
  <si>
    <t xml:space="preserve">Индикатор  2 Количество автоматизированных рабочих мест в муниципальных библиотеках </t>
  </si>
  <si>
    <t xml:space="preserve">ед. </t>
  </si>
  <si>
    <t>3.</t>
  </si>
  <si>
    <r>
      <rPr>
        <sz val="16"/>
        <rFont val="Times New Roman"/>
        <family val="1"/>
        <charset val="204"/>
      </rPr>
      <t xml:space="preserve">Подпрограмма 3                             </t>
    </r>
    <r>
      <rPr>
        <b/>
        <sz val="16"/>
        <rFont val="Times New Roman"/>
        <family val="1"/>
        <charset val="204"/>
      </rPr>
      <t>«Поддержка и развитие деятельности Музея истории города Обнинска»</t>
    </r>
  </si>
  <si>
    <t>3.1.</t>
  </si>
  <si>
    <t>Мероприятие 1                        Обеспечение музейного обслуживания</t>
  </si>
  <si>
    <t>Индикатор  1 Количество посещений  Музея истории города Обнинска</t>
  </si>
  <si>
    <t>тыс.чел.</t>
  </si>
  <si>
    <t xml:space="preserve">ед. в год </t>
  </si>
  <si>
    <t>Индикатор  3  Количество единиц хранения музейного фонда</t>
  </si>
  <si>
    <t>3.2.</t>
  </si>
  <si>
    <t>Мероприятие 2                                      Проведение ремонтов, благоустройства, укрепление и совершенствование материально-технической базы музея</t>
  </si>
  <si>
    <t>Индикатор 1     Доля площади помещений Музея, находящихся в нормативном состоянии</t>
  </si>
  <si>
    <t>Индикатор 2 Доля отреставрированных музейных предметов</t>
  </si>
  <si>
    <t>Индикатор  3 Количество подготовленных музейных изданий</t>
  </si>
  <si>
    <t>3.3.</t>
  </si>
  <si>
    <t>4.</t>
  </si>
  <si>
    <r>
      <rPr>
        <sz val="16"/>
        <rFont val="Times New Roman"/>
        <family val="1"/>
        <charset val="204"/>
      </rPr>
      <t xml:space="preserve">Подпрограмма 4                          </t>
    </r>
    <r>
      <rPr>
        <b/>
        <sz val="16"/>
        <rFont val="Times New Roman"/>
        <family val="1"/>
        <charset val="204"/>
      </rPr>
      <t>«Сохранение и развитие системы дополнительного  образования детей в сфере искусства в городе Обнинске»</t>
    </r>
  </si>
  <si>
    <t>4.1.</t>
  </si>
  <si>
    <t>Мероприятие 1                         Обеспечение деятельности системы дополнительного образования в сфере искусства</t>
  </si>
  <si>
    <t>Индикатор  1 Количество учащихся ДШИ</t>
  </si>
  <si>
    <t>Индикатор 2  Количество проведённых ДШИ концертов, выставок</t>
  </si>
  <si>
    <t>Индикатор 3 Количество учащихся ДШИ, принявших участие в творческих мероприятиях</t>
  </si>
  <si>
    <t>4.2.</t>
  </si>
  <si>
    <t>Мероприятие 2   Проведение ремонтов, благоустройства, укрепление и совершенствование материально-технической базы учреждений дополнительного образования детей</t>
  </si>
  <si>
    <t xml:space="preserve">Индикатор 1    Доля муниципальных учреждений дополнительного образования детей, находящихся в нормативном состоянии </t>
  </si>
  <si>
    <t>Индикатор 2   Доля муниципальных учреждений дополнительного образования детей, которые полностью соответствуют нормам и требованиям противопожарной безопасности</t>
  </si>
  <si>
    <t>5.</t>
  </si>
  <si>
    <r>
      <rPr>
        <sz val="16"/>
        <rFont val="Times New Roman"/>
        <family val="1"/>
        <charset val="204"/>
      </rPr>
      <t xml:space="preserve">Подпрограмма 5                                                        </t>
    </r>
    <r>
      <rPr>
        <b/>
        <sz val="16"/>
        <rFont val="Times New Roman"/>
        <family val="1"/>
        <charset val="204"/>
      </rPr>
      <t>«Выполнение полномочий органов местного самоуправления города Обнинска в сфере культуры и искусства»</t>
    </r>
  </si>
  <si>
    <t>5.1.</t>
  </si>
  <si>
    <t>Мероприятие 1                           Обеспечение деятельности Управления культуры и молодёжной политики</t>
  </si>
  <si>
    <t>Индикатор 1 Количество орагнизаций культуры, составляющих муниципальную сеть организаций культуры</t>
  </si>
  <si>
    <t>ед.</t>
  </si>
  <si>
    <t>5.2.</t>
  </si>
  <si>
    <t>Мероприятие 2    Ведение  бухгалтерского, налогового и статистического учёта в обслуживаемых учреждениях</t>
  </si>
  <si>
    <t xml:space="preserve">Индикатор 1 Доля бухгалтерской отчётности, представленной в срок </t>
  </si>
  <si>
    <t>тыс. руб.</t>
  </si>
  <si>
    <t>ВСЕГО ЗА 2 ЭТАП</t>
  </si>
  <si>
    <t>5.3</t>
  </si>
  <si>
    <t>Мероприятие 3   Выплаты компенсации работникам муниципальных учреждений культуры за наем (поднаем) жилых помещений</t>
  </si>
  <si>
    <t>Индикатор 1 Колличество работников муниципальных учреждений культуры, получивших компенсацию за наем(поднаем) жилых помещений</t>
  </si>
  <si>
    <t>Областной бюджет</t>
  </si>
  <si>
    <t>2.3.</t>
  </si>
  <si>
    <t xml:space="preserve">Мероприятие 3   Создание виртуальных концертных залов (в рамках федерального проекта "Цифровизация услуг и формирование информационного пространства в сфере культуры" национального проекта "Культура") </t>
  </si>
  <si>
    <t xml:space="preserve">Мероприятие 3   Разработка проектной документации на проведение работ по приспособлению объекта культурного наследия регионального значения "Дом, в котором жили и работали художники Поленов Василий Дмитриевич и Серов Валентин Александрович и в период строительства атомной электростанции Курчатов Игорь Васильевич, 1901,1954 гг." для современного использования </t>
  </si>
  <si>
    <t>в т.ч. мероприятия в рамках федерального проекта "Обеспечение качественно нового уровня развития инфраструктуры культуры" национального проекта "Культура", направленные на модернизацию детских школ искусств</t>
  </si>
  <si>
    <t>2021-2025</t>
  </si>
  <si>
    <t>Индикатор  2   Количество культурно - досуговых формирований</t>
  </si>
  <si>
    <t>Индикатор 3   Численность участников культурно-досуговых формирований</t>
  </si>
  <si>
    <t>Индикатор  2 Количество мероприятий, экскурсий, выставок, лекций и бесед, проведённых Музеем истории города Обнинска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</si>
</sst>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0"/>
      <name val="Arial Cyr"/>
      <family val="2"/>
      <charset val="204"/>
    </font>
    <font>
      <sz val="16"/>
      <name val="Arial Cyr"/>
      <family val="2"/>
      <charset val="204"/>
    </font>
    <font>
      <b/>
      <sz val="16"/>
      <name val="Arial Cyr"/>
      <family val="2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rgb="FF008000"/>
      <name val="Times New Roman"/>
      <family val="1"/>
      <charset val="204"/>
    </font>
    <font>
      <sz val="16"/>
      <color rgb="FFFFFF00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0"/>
      <name val="Arial Cyr"/>
      <family val="2"/>
      <charset val="204"/>
    </font>
    <font>
      <i/>
      <sz val="16"/>
      <color rgb="FF008000"/>
      <name val="Times New Roman"/>
      <family val="1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b/>
      <sz val="10"/>
      <color indexed="8"/>
      <name val="Arial CYR"/>
      <family val="2"/>
      <charset val="204"/>
    </font>
    <font>
      <sz val="16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2" fillId="0" borderId="11">
      <alignment vertical="top" wrapText="1"/>
    </xf>
  </cellStyleXfs>
  <cellXfs count="17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vertical="top" wrapText="1"/>
    </xf>
    <xf numFmtId="0" fontId="3" fillId="0" borderId="6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0" fontId="8" fillId="0" borderId="0" xfId="0" applyFont="1"/>
    <xf numFmtId="1" fontId="3" fillId="0" borderId="4" xfId="0" applyNumberFormat="1" applyFont="1" applyBorder="1" applyAlignment="1">
      <alignment horizontal="center" vertical="top" wrapText="1"/>
    </xf>
    <xf numFmtId="1" fontId="7" fillId="2" borderId="7" xfId="0" applyNumberFormat="1" applyFont="1" applyFill="1" applyBorder="1" applyAlignment="1">
      <alignment horizontal="center" vertical="top" wrapText="1"/>
    </xf>
    <xf numFmtId="0" fontId="8" fillId="2" borderId="0" xfId="0" applyFont="1" applyFill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vertical="top" wrapText="1"/>
    </xf>
    <xf numFmtId="1" fontId="3" fillId="2" borderId="4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164" fontId="3" fillId="2" borderId="1" xfId="0" applyNumberFormat="1" applyFont="1" applyFill="1" applyBorder="1" applyAlignment="1">
      <alignment vertical="top" wrapText="1"/>
    </xf>
    <xf numFmtId="0" fontId="0" fillId="2" borderId="0" xfId="0" applyFill="1"/>
    <xf numFmtId="1" fontId="3" fillId="2" borderId="2" xfId="0" applyNumberFormat="1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center" vertical="top" wrapText="1"/>
    </xf>
    <xf numFmtId="49" fontId="3" fillId="2" borderId="4" xfId="0" applyNumberFormat="1" applyFont="1" applyFill="1" applyBorder="1" applyAlignment="1">
      <alignment horizontal="center" vertical="top" wrapText="1"/>
    </xf>
    <xf numFmtId="0" fontId="0" fillId="2" borderId="0" xfId="0" applyFont="1" applyFill="1"/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top" wrapText="1"/>
    </xf>
    <xf numFmtId="164" fontId="3" fillId="0" borderId="1" xfId="0" applyNumberFormat="1" applyFont="1" applyBorder="1" applyAlignment="1">
      <alignment horizontal="right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3" fillId="0" borderId="7" xfId="0" applyFont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right" vertical="center"/>
    </xf>
    <xf numFmtId="49" fontId="3" fillId="0" borderId="1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3" fillId="0" borderId="4" xfId="0" applyNumberFormat="1" applyFont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vertical="top" wrapText="1"/>
    </xf>
    <xf numFmtId="0" fontId="10" fillId="0" borderId="0" xfId="0" applyFont="1"/>
    <xf numFmtId="0" fontId="11" fillId="2" borderId="0" xfId="0" applyFont="1" applyFill="1" applyAlignment="1">
      <alignment wrapText="1"/>
    </xf>
    <xf numFmtId="0" fontId="11" fillId="2" borderId="0" xfId="0" applyFont="1" applyFill="1" applyAlignment="1">
      <alignment horizontal="center" vertical="center" wrapText="1"/>
    </xf>
    <xf numFmtId="164" fontId="7" fillId="0" borderId="1" xfId="0" applyNumberFormat="1" applyFont="1" applyFill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7" fillId="0" borderId="2" xfId="0" applyFont="1" applyBorder="1" applyAlignment="1">
      <alignment horizontal="justify" vertical="top" wrapText="1"/>
    </xf>
    <xf numFmtId="0" fontId="8" fillId="0" borderId="1" xfId="0" applyFont="1" applyBorder="1"/>
    <xf numFmtId="0" fontId="8" fillId="0" borderId="3" xfId="0" applyFont="1" applyBorder="1"/>
    <xf numFmtId="0" fontId="8" fillId="0" borderId="0" xfId="0" applyFont="1" applyBorder="1"/>
    <xf numFmtId="0" fontId="3" fillId="0" borderId="0" xfId="0" applyFont="1" applyBorder="1" applyAlignment="1">
      <alignment vertical="top" wrapText="1"/>
    </xf>
    <xf numFmtId="164" fontId="3" fillId="3" borderId="1" xfId="0" applyNumberFormat="1" applyFont="1" applyFill="1" applyBorder="1" applyAlignment="1">
      <alignment vertical="top" wrapText="1"/>
    </xf>
    <xf numFmtId="49" fontId="3" fillId="0" borderId="4" xfId="0" applyNumberFormat="1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vertical="top" wrapText="1"/>
    </xf>
    <xf numFmtId="164" fontId="3" fillId="0" borderId="4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justify" vertical="top" wrapText="1"/>
    </xf>
    <xf numFmtId="16" fontId="3" fillId="0" borderId="6" xfId="0" applyNumberFormat="1" applyFont="1" applyBorder="1" applyAlignment="1">
      <alignment horizontal="center" vertical="top" wrapText="1"/>
    </xf>
    <xf numFmtId="164" fontId="3" fillId="0" borderId="14" xfId="0" applyNumberFormat="1" applyFont="1" applyFill="1" applyBorder="1" applyAlignment="1">
      <alignment vertical="top" wrapText="1"/>
    </xf>
    <xf numFmtId="164" fontId="3" fillId="0" borderId="14" xfId="0" applyNumberFormat="1" applyFont="1" applyBorder="1" applyAlignment="1">
      <alignment horizontal="right" vertical="top" wrapText="1"/>
    </xf>
    <xf numFmtId="164" fontId="7" fillId="0" borderId="1" xfId="0" applyNumberFormat="1" applyFont="1" applyFill="1" applyBorder="1" applyAlignment="1">
      <alignment horizontal="right" vertical="top" wrapText="1"/>
    </xf>
    <xf numFmtId="164" fontId="7" fillId="0" borderId="2" xfId="0" applyNumberFormat="1" applyFont="1" applyFill="1" applyBorder="1" applyAlignment="1">
      <alignment horizontal="right" vertical="top" wrapText="1"/>
    </xf>
    <xf numFmtId="164" fontId="3" fillId="0" borderId="11" xfId="0" applyNumberFormat="1" applyFont="1" applyFill="1" applyBorder="1" applyAlignment="1">
      <alignment vertical="top" wrapText="1"/>
    </xf>
    <xf numFmtId="164" fontId="7" fillId="0" borderId="2" xfId="0" applyNumberFormat="1" applyFont="1" applyBorder="1" applyAlignment="1">
      <alignment vertical="top" wrapText="1"/>
    </xf>
    <xf numFmtId="164" fontId="7" fillId="3" borderId="2" xfId="0" applyNumberFormat="1" applyFont="1" applyFill="1" applyBorder="1" applyAlignment="1">
      <alignment horizontal="right" vertical="top" wrapText="1"/>
    </xf>
    <xf numFmtId="164" fontId="7" fillId="4" borderId="2" xfId="0" applyNumberFormat="1" applyFont="1" applyFill="1" applyBorder="1" applyAlignment="1">
      <alignment horizontal="right" vertical="top" wrapText="1"/>
    </xf>
    <xf numFmtId="164" fontId="7" fillId="2" borderId="1" xfId="0" applyNumberFormat="1" applyFont="1" applyFill="1" applyBorder="1" applyAlignment="1">
      <alignment horizontal="center" vertical="top" wrapText="1"/>
    </xf>
    <xf numFmtId="164" fontId="0" fillId="0" borderId="0" xfId="0" applyNumberFormat="1"/>
    <xf numFmtId="164" fontId="7" fillId="3" borderId="1" xfId="0" applyNumberFormat="1" applyFont="1" applyFill="1" applyBorder="1" applyAlignment="1">
      <alignment vertical="top" wrapText="1"/>
    </xf>
    <xf numFmtId="164" fontId="3" fillId="3" borderId="14" xfId="0" applyNumberFormat="1" applyFont="1" applyFill="1" applyBorder="1" applyAlignment="1">
      <alignment vertical="top" wrapText="1"/>
    </xf>
    <xf numFmtId="164" fontId="7" fillId="3" borderId="1" xfId="0" applyNumberFormat="1" applyFont="1" applyFill="1" applyBorder="1" applyAlignment="1">
      <alignment horizontal="right" vertical="top" wrapText="1"/>
    </xf>
    <xf numFmtId="164" fontId="3" fillId="3" borderId="1" xfId="0" applyNumberFormat="1" applyFont="1" applyFill="1" applyBorder="1" applyAlignment="1">
      <alignment horizontal="right" vertical="top" wrapText="1"/>
    </xf>
    <xf numFmtId="164" fontId="3" fillId="3" borderId="4" xfId="0" applyNumberFormat="1" applyFont="1" applyFill="1" applyBorder="1" applyAlignment="1">
      <alignment horizontal="right" vertical="top" wrapText="1"/>
    </xf>
    <xf numFmtId="164" fontId="3" fillId="3" borderId="11" xfId="0" applyNumberFormat="1" applyFont="1" applyFill="1" applyBorder="1" applyAlignment="1">
      <alignment vertical="top" wrapText="1"/>
    </xf>
    <xf numFmtId="164" fontId="3" fillId="4" borderId="1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3" fillId="0" borderId="16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vertical="top" wrapText="1"/>
    </xf>
    <xf numFmtId="0" fontId="7" fillId="0" borderId="4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top" wrapText="1"/>
    </xf>
    <xf numFmtId="0" fontId="7" fillId="0" borderId="4" xfId="0" applyFont="1" applyFill="1" applyBorder="1" applyAlignment="1">
      <alignment vertical="top" wrapText="1"/>
    </xf>
    <xf numFmtId="0" fontId="7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top"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16" fontId="3" fillId="0" borderId="1" xfId="0" applyNumberFormat="1" applyFont="1" applyBorder="1" applyAlignment="1">
      <alignment horizontal="center" vertical="top" wrapText="1"/>
    </xf>
    <xf numFmtId="16" fontId="3" fillId="0" borderId="14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3" fillId="0" borderId="12" xfId="1" applyNumberFormat="1" applyFont="1" applyFill="1" applyBorder="1" applyAlignment="1" applyProtection="1">
      <alignment horizontal="center" vertical="top" wrapText="1"/>
    </xf>
    <xf numFmtId="0" fontId="13" fillId="0" borderId="13" xfId="1" applyNumberFormat="1" applyFont="1" applyFill="1" applyBorder="1" applyAlignment="1" applyProtection="1">
      <alignment horizontal="center" vertical="top" wrapText="1"/>
    </xf>
    <xf numFmtId="164" fontId="7" fillId="3" borderId="4" xfId="0" applyNumberFormat="1" applyFont="1" applyFill="1" applyBorder="1" applyAlignment="1">
      <alignment horizontal="center" vertical="top" wrapText="1"/>
    </xf>
    <xf numFmtId="164" fontId="7" fillId="3" borderId="2" xfId="0" applyNumberFormat="1" applyFont="1" applyFill="1" applyBorder="1" applyAlignment="1">
      <alignment horizontal="center" vertical="top" wrapText="1"/>
    </xf>
    <xf numFmtId="164" fontId="7" fillId="0" borderId="4" xfId="0" applyNumberFormat="1" applyFont="1" applyFill="1" applyBorder="1" applyAlignment="1">
      <alignment horizontal="right" vertical="top" wrapText="1"/>
    </xf>
    <xf numFmtId="164" fontId="7" fillId="0" borderId="2" xfId="0" applyNumberFormat="1" applyFont="1" applyFill="1" applyBorder="1" applyAlignment="1">
      <alignment horizontal="right" vertical="top" wrapText="1"/>
    </xf>
  </cellXfs>
  <cellStyles count="2">
    <cellStyle name="xl61" xfId="1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FF99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80"/>
  <sheetViews>
    <sheetView tabSelected="1" view="pageBreakPreview" zoomScale="60" zoomScaleNormal="60" workbookViewId="0">
      <pane ySplit="5" topLeftCell="A6" activePane="bottomLeft" state="frozen"/>
      <selection pane="bottomLeft" activeCell="N3" sqref="N3"/>
    </sheetView>
  </sheetViews>
  <sheetFormatPr defaultRowHeight="12.75" x14ac:dyDescent="0.2"/>
  <cols>
    <col min="1" max="1" width="10.42578125" bestFit="1" customWidth="1"/>
    <col min="2" max="2" width="55.5703125"/>
    <col min="3" max="3" width="19.85546875" style="1"/>
    <col min="4" max="4" width="12.28515625"/>
    <col min="5" max="5" width="17"/>
    <col min="6" max="6" width="26.7109375"/>
    <col min="7" max="7" width="19.42578125" bestFit="1" customWidth="1"/>
    <col min="8" max="8" width="19.28515625" customWidth="1"/>
    <col min="9" max="9" width="16.42578125"/>
    <col min="10" max="10" width="15.85546875"/>
    <col min="11" max="11" width="19.5703125"/>
    <col min="12" max="12" width="4.42578125" customWidth="1"/>
    <col min="13" max="13" width="19.5703125"/>
    <col min="14" max="1025" width="8.42578125"/>
  </cols>
  <sheetData>
    <row r="1" spans="1:13" x14ac:dyDescent="0.2">
      <c r="C1"/>
    </row>
    <row r="2" spans="1:13" ht="60.75" customHeight="1" x14ac:dyDescent="0.3">
      <c r="B2" s="2"/>
      <c r="C2" s="2"/>
      <c r="D2" s="2"/>
      <c r="E2" s="2"/>
      <c r="F2" s="2"/>
      <c r="G2" s="2"/>
      <c r="H2" s="2"/>
      <c r="I2" s="2"/>
      <c r="J2" s="137" t="s">
        <v>0</v>
      </c>
      <c r="K2" s="137"/>
      <c r="L2" s="137"/>
      <c r="M2" s="137"/>
    </row>
    <row r="3" spans="1:13" ht="48" customHeight="1" x14ac:dyDescent="0.3">
      <c r="A3" s="3"/>
      <c r="B3" s="138" t="s">
        <v>1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</row>
    <row r="4" spans="1:13" ht="42" customHeight="1" x14ac:dyDescent="0.2">
      <c r="A4" s="139" t="s">
        <v>2</v>
      </c>
      <c r="B4" s="139" t="s">
        <v>3</v>
      </c>
      <c r="C4" s="140" t="s">
        <v>4</v>
      </c>
      <c r="D4" s="139" t="s">
        <v>5</v>
      </c>
      <c r="E4" s="139" t="s">
        <v>6</v>
      </c>
      <c r="F4" s="139" t="s">
        <v>7</v>
      </c>
      <c r="G4" s="141" t="s">
        <v>8</v>
      </c>
      <c r="H4" s="142"/>
      <c r="I4" s="142"/>
      <c r="J4" s="142"/>
      <c r="K4" s="143"/>
      <c r="L4" s="77"/>
    </row>
    <row r="5" spans="1:13" ht="81" x14ac:dyDescent="0.2">
      <c r="A5" s="139"/>
      <c r="B5" s="139"/>
      <c r="C5" s="140"/>
      <c r="D5" s="139"/>
      <c r="E5" s="139"/>
      <c r="F5" s="139"/>
      <c r="G5" s="86">
        <v>2021</v>
      </c>
      <c r="H5" s="86">
        <v>2022</v>
      </c>
      <c r="I5" s="86">
        <v>2023</v>
      </c>
      <c r="J5" s="86">
        <v>2024</v>
      </c>
      <c r="K5" s="4" t="s">
        <v>9</v>
      </c>
    </row>
    <row r="6" spans="1:13" ht="98.45" customHeight="1" x14ac:dyDescent="0.2">
      <c r="A6" s="121" t="s">
        <v>10</v>
      </c>
      <c r="B6" s="128" t="s">
        <v>11</v>
      </c>
      <c r="C6" s="123"/>
      <c r="D6" s="124" t="s">
        <v>12</v>
      </c>
      <c r="E6" s="125" t="s">
        <v>13</v>
      </c>
      <c r="F6" s="126" t="s">
        <v>14</v>
      </c>
      <c r="G6" s="87">
        <f>SUM(G7,G9,G14,G17,G21,G25,G26,G27)</f>
        <v>120069</v>
      </c>
      <c r="H6" s="87">
        <f>SUM(H7,H9,H14,H17,H21,H25,H26,H27)</f>
        <v>124753.8</v>
      </c>
      <c r="I6" s="87">
        <f>SUM(I7,I9,I14,I17,I21,I25,I26,I27)</f>
        <v>124941.4</v>
      </c>
      <c r="J6" s="87">
        <f>SUM(J7,J9,J14,J17,J21,J25,J26,J27)</f>
        <v>108630</v>
      </c>
      <c r="K6" s="87">
        <f>SUM(G6:J6)</f>
        <v>478394.19999999995</v>
      </c>
    </row>
    <row r="7" spans="1:13" ht="63" customHeight="1" x14ac:dyDescent="0.2">
      <c r="A7" s="10" t="s">
        <v>15</v>
      </c>
      <c r="B7" s="11" t="s">
        <v>16</v>
      </c>
      <c r="C7" s="12"/>
      <c r="D7" s="7" t="s">
        <v>12</v>
      </c>
      <c r="E7" s="86" t="s">
        <v>13</v>
      </c>
      <c r="F7" s="8" t="s">
        <v>17</v>
      </c>
      <c r="G7" s="78">
        <v>5000</v>
      </c>
      <c r="H7" s="78">
        <v>6000</v>
      </c>
      <c r="I7" s="87">
        <v>6000</v>
      </c>
      <c r="J7" s="87">
        <v>6000</v>
      </c>
      <c r="K7" s="87">
        <f>SUM(G7:J7)</f>
        <v>23000</v>
      </c>
    </row>
    <row r="8" spans="1:13" s="15" customFormat="1" ht="60.75" x14ac:dyDescent="0.2">
      <c r="A8" s="13"/>
      <c r="B8" s="14" t="s">
        <v>18</v>
      </c>
      <c r="C8" s="83">
        <v>1</v>
      </c>
      <c r="D8" s="14"/>
      <c r="E8" s="84" t="s">
        <v>19</v>
      </c>
      <c r="F8" s="14"/>
      <c r="G8" s="104">
        <v>50</v>
      </c>
      <c r="H8" s="104">
        <v>50</v>
      </c>
      <c r="I8" s="71">
        <v>50</v>
      </c>
      <c r="J8" s="71">
        <v>50</v>
      </c>
      <c r="K8" s="71"/>
    </row>
    <row r="9" spans="1:13" ht="66" customHeight="1" x14ac:dyDescent="0.2">
      <c r="A9" s="16" t="s">
        <v>20</v>
      </c>
      <c r="B9" s="81" t="s">
        <v>21</v>
      </c>
      <c r="C9" s="82"/>
      <c r="D9" s="7" t="s">
        <v>12</v>
      </c>
      <c r="E9" s="86" t="s">
        <v>13</v>
      </c>
      <c r="F9" s="8" t="s">
        <v>17</v>
      </c>
      <c r="G9" s="78">
        <v>100169</v>
      </c>
      <c r="H9" s="78">
        <v>100353.8</v>
      </c>
      <c r="I9" s="87">
        <v>100541.4</v>
      </c>
      <c r="J9" s="87">
        <v>87500</v>
      </c>
      <c r="K9" s="87">
        <f>SUM(G9:J9)</f>
        <v>388564.19999999995</v>
      </c>
    </row>
    <row r="10" spans="1:13" s="18" customFormat="1" ht="40.5" x14ac:dyDescent="0.2">
      <c r="A10" s="17"/>
      <c r="B10" s="115" t="s">
        <v>22</v>
      </c>
      <c r="C10" s="112">
        <v>0.5</v>
      </c>
      <c r="D10" s="115"/>
      <c r="E10" s="114" t="s">
        <v>19</v>
      </c>
      <c r="F10" s="115"/>
      <c r="G10" s="71">
        <v>350</v>
      </c>
      <c r="H10" s="71">
        <v>350</v>
      </c>
      <c r="I10" s="71">
        <v>350</v>
      </c>
      <c r="J10" s="71">
        <v>350</v>
      </c>
      <c r="K10" s="104"/>
    </row>
    <row r="11" spans="1:13" ht="20.25" x14ac:dyDescent="0.2">
      <c r="A11" s="17"/>
      <c r="B11" s="164" t="s">
        <v>106</v>
      </c>
      <c r="C11" s="166">
        <v>0.25</v>
      </c>
      <c r="D11" s="164"/>
      <c r="E11" s="164" t="s">
        <v>19</v>
      </c>
      <c r="F11" s="164"/>
      <c r="G11" s="175">
        <v>83</v>
      </c>
      <c r="H11" s="175">
        <v>83</v>
      </c>
      <c r="I11" s="175">
        <v>83</v>
      </c>
      <c r="J11" s="175">
        <v>83</v>
      </c>
      <c r="K11" s="173"/>
    </row>
    <row r="12" spans="1:13" s="15" customFormat="1" ht="20.25" x14ac:dyDescent="0.2">
      <c r="A12" s="13"/>
      <c r="B12" s="165"/>
      <c r="C12" s="167"/>
      <c r="D12" s="165"/>
      <c r="E12" s="165"/>
      <c r="F12" s="165"/>
      <c r="G12" s="176"/>
      <c r="H12" s="176"/>
      <c r="I12" s="176"/>
      <c r="J12" s="176"/>
      <c r="K12" s="174"/>
    </row>
    <row r="13" spans="1:13" s="18" customFormat="1" ht="66" customHeight="1" x14ac:dyDescent="0.2">
      <c r="A13" s="17"/>
      <c r="B13" s="115" t="s">
        <v>107</v>
      </c>
      <c r="C13" s="112">
        <v>0.25</v>
      </c>
      <c r="D13" s="115"/>
      <c r="E13" s="114" t="s">
        <v>24</v>
      </c>
      <c r="F13" s="115"/>
      <c r="G13" s="96">
        <v>2300</v>
      </c>
      <c r="H13" s="96">
        <v>2300</v>
      </c>
      <c r="I13" s="96">
        <v>2300</v>
      </c>
      <c r="J13" s="96">
        <v>2300</v>
      </c>
      <c r="K13" s="104"/>
    </row>
    <row r="14" spans="1:13" ht="101.25" x14ac:dyDescent="0.2">
      <c r="A14" s="16" t="s">
        <v>25</v>
      </c>
      <c r="B14" s="5" t="s">
        <v>26</v>
      </c>
      <c r="C14" s="6"/>
      <c r="D14" s="7" t="s">
        <v>12</v>
      </c>
      <c r="E14" s="86" t="s">
        <v>13</v>
      </c>
      <c r="F14" s="8" t="s">
        <v>17</v>
      </c>
      <c r="G14" s="78">
        <v>6400</v>
      </c>
      <c r="H14" s="78">
        <v>10000</v>
      </c>
      <c r="I14" s="87">
        <v>10000</v>
      </c>
      <c r="J14" s="87">
        <v>6000</v>
      </c>
      <c r="K14" s="87">
        <f>SUM(G14:J14)</f>
        <v>32400</v>
      </c>
    </row>
    <row r="15" spans="1:13" s="15" customFormat="1" ht="60.75" x14ac:dyDescent="0.2">
      <c r="A15" s="13"/>
      <c r="B15" s="14" t="s">
        <v>27</v>
      </c>
      <c r="C15" s="83">
        <v>0.5</v>
      </c>
      <c r="D15" s="19"/>
      <c r="E15" s="45" t="s">
        <v>28</v>
      </c>
      <c r="F15" s="19"/>
      <c r="G15" s="106">
        <v>100</v>
      </c>
      <c r="H15" s="106">
        <v>100</v>
      </c>
      <c r="I15" s="96">
        <v>100</v>
      </c>
      <c r="J15" s="96">
        <v>100</v>
      </c>
      <c r="K15" s="71"/>
    </row>
    <row r="16" spans="1:13" s="15" customFormat="1" ht="104.25" customHeight="1" x14ac:dyDescent="0.2">
      <c r="A16" s="13"/>
      <c r="B16" s="14" t="s">
        <v>29</v>
      </c>
      <c r="C16" s="83">
        <v>0.5</v>
      </c>
      <c r="D16" s="19"/>
      <c r="E16" s="45" t="s">
        <v>28</v>
      </c>
      <c r="F16" s="19"/>
      <c r="G16" s="106">
        <v>100</v>
      </c>
      <c r="H16" s="106">
        <v>100</v>
      </c>
      <c r="I16" s="96">
        <v>100</v>
      </c>
      <c r="J16" s="96">
        <v>100</v>
      </c>
      <c r="K16" s="71"/>
    </row>
    <row r="17" spans="1:11" ht="60.75" x14ac:dyDescent="0.2">
      <c r="A17" s="22" t="s">
        <v>30</v>
      </c>
      <c r="B17" s="11" t="s">
        <v>31</v>
      </c>
      <c r="C17" s="23"/>
      <c r="D17" s="7" t="s">
        <v>12</v>
      </c>
      <c r="E17" s="86" t="s">
        <v>13</v>
      </c>
      <c r="F17" s="8" t="s">
        <v>17</v>
      </c>
      <c r="G17" s="78">
        <v>1500</v>
      </c>
      <c r="H17" s="78">
        <v>1600</v>
      </c>
      <c r="I17" s="87">
        <v>1600</v>
      </c>
      <c r="J17" s="87">
        <v>1500</v>
      </c>
      <c r="K17" s="87">
        <f>SUM(G17:J17)</f>
        <v>6200</v>
      </c>
    </row>
    <row r="18" spans="1:11" s="15" customFormat="1" ht="38.25" customHeight="1" x14ac:dyDescent="0.2">
      <c r="A18" s="13"/>
      <c r="B18" s="115" t="s">
        <v>32</v>
      </c>
      <c r="C18" s="112">
        <v>0.5</v>
      </c>
      <c r="D18" s="115"/>
      <c r="E18" s="114" t="s">
        <v>33</v>
      </c>
      <c r="F18" s="115"/>
      <c r="G18" s="71">
        <v>4000</v>
      </c>
      <c r="H18" s="71">
        <v>4000</v>
      </c>
      <c r="I18" s="71">
        <v>4000</v>
      </c>
      <c r="J18" s="71">
        <v>4000</v>
      </c>
      <c r="K18" s="104"/>
    </row>
    <row r="19" spans="1:11" ht="40.5" x14ac:dyDescent="0.2">
      <c r="A19" s="24"/>
      <c r="B19" s="115" t="s">
        <v>34</v>
      </c>
      <c r="C19" s="112">
        <v>0.25</v>
      </c>
      <c r="D19" s="115"/>
      <c r="E19" s="114" t="s">
        <v>35</v>
      </c>
      <c r="F19" s="115"/>
      <c r="G19" s="71">
        <v>70</v>
      </c>
      <c r="H19" s="71">
        <v>70</v>
      </c>
      <c r="I19" s="71">
        <v>70</v>
      </c>
      <c r="J19" s="71">
        <v>70</v>
      </c>
      <c r="K19" s="104"/>
    </row>
    <row r="20" spans="1:11" ht="101.25" customHeight="1" x14ac:dyDescent="0.2">
      <c r="A20" s="13"/>
      <c r="B20" s="115" t="s">
        <v>36</v>
      </c>
      <c r="C20" s="132">
        <v>0.25</v>
      </c>
      <c r="D20" s="115"/>
      <c r="E20" s="114" t="s">
        <v>19</v>
      </c>
      <c r="F20" s="115"/>
      <c r="G20" s="71">
        <v>85</v>
      </c>
      <c r="H20" s="71">
        <v>85</v>
      </c>
      <c r="I20" s="71">
        <v>85</v>
      </c>
      <c r="J20" s="71">
        <v>85</v>
      </c>
      <c r="K20" s="104"/>
    </row>
    <row r="21" spans="1:11" s="29" customFormat="1" ht="78.75" customHeight="1" x14ac:dyDescent="0.2">
      <c r="A21" s="22" t="s">
        <v>37</v>
      </c>
      <c r="B21" s="11" t="s">
        <v>38</v>
      </c>
      <c r="C21" s="25"/>
      <c r="D21" s="7" t="s">
        <v>12</v>
      </c>
      <c r="E21" s="26" t="s">
        <v>13</v>
      </c>
      <c r="F21" s="27" t="s">
        <v>17</v>
      </c>
      <c r="G21" s="78">
        <v>6000</v>
      </c>
      <c r="H21" s="78">
        <v>6000</v>
      </c>
      <c r="I21" s="78">
        <v>6000</v>
      </c>
      <c r="J21" s="78">
        <v>6500</v>
      </c>
      <c r="K21" s="87">
        <f>SUM(G21:J21)</f>
        <v>24500</v>
      </c>
    </row>
    <row r="22" spans="1:11" ht="60.75" x14ac:dyDescent="0.2">
      <c r="A22" s="30"/>
      <c r="B22" s="115" t="s">
        <v>39</v>
      </c>
      <c r="C22" s="132">
        <v>0.5</v>
      </c>
      <c r="D22" s="133"/>
      <c r="E22" s="114" t="s">
        <v>19</v>
      </c>
      <c r="F22" s="115"/>
      <c r="G22" s="71">
        <v>55</v>
      </c>
      <c r="H22" s="71">
        <v>55</v>
      </c>
      <c r="I22" s="71">
        <v>55</v>
      </c>
      <c r="J22" s="71">
        <v>55</v>
      </c>
      <c r="K22" s="110"/>
    </row>
    <row r="23" spans="1:11" s="29" customFormat="1" ht="101.25" x14ac:dyDescent="0.2">
      <c r="A23" s="30"/>
      <c r="B23" s="134" t="s">
        <v>40</v>
      </c>
      <c r="C23" s="135">
        <v>0.25</v>
      </c>
      <c r="D23" s="136"/>
      <c r="E23" s="120" t="s">
        <v>19</v>
      </c>
      <c r="F23" s="115"/>
      <c r="G23" s="71">
        <v>30</v>
      </c>
      <c r="H23" s="71">
        <v>30</v>
      </c>
      <c r="I23" s="71">
        <v>30</v>
      </c>
      <c r="J23" s="71">
        <v>30</v>
      </c>
      <c r="K23" s="110"/>
    </row>
    <row r="24" spans="1:11" s="29" customFormat="1" ht="88.7" customHeight="1" x14ac:dyDescent="0.2">
      <c r="A24" s="30"/>
      <c r="B24" s="134" t="s">
        <v>41</v>
      </c>
      <c r="C24" s="135">
        <v>0.25</v>
      </c>
      <c r="D24" s="136"/>
      <c r="E24" s="120" t="s">
        <v>35</v>
      </c>
      <c r="F24" s="115"/>
      <c r="G24" s="71">
        <v>10</v>
      </c>
      <c r="H24" s="71">
        <v>10</v>
      </c>
      <c r="I24" s="71">
        <v>10</v>
      </c>
      <c r="J24" s="71">
        <v>10</v>
      </c>
      <c r="K24" s="110"/>
    </row>
    <row r="25" spans="1:11" ht="60.75" x14ac:dyDescent="0.2">
      <c r="A25" s="32" t="s">
        <v>42</v>
      </c>
      <c r="B25" s="33" t="s">
        <v>43</v>
      </c>
      <c r="C25" s="31"/>
      <c r="D25" s="7" t="s">
        <v>12</v>
      </c>
      <c r="E25" s="34" t="s">
        <v>13</v>
      </c>
      <c r="F25" s="14"/>
      <c r="G25" s="78">
        <v>300</v>
      </c>
      <c r="H25" s="78">
        <v>300</v>
      </c>
      <c r="I25" s="78">
        <v>300</v>
      </c>
      <c r="J25" s="78">
        <v>300</v>
      </c>
      <c r="K25" s="28">
        <f t="shared" ref="K25:K30" si="0">SUM(G25:J25)</f>
        <v>1200</v>
      </c>
    </row>
    <row r="26" spans="1:11" ht="57.4" customHeight="1" x14ac:dyDescent="0.2">
      <c r="A26" s="32" t="s">
        <v>44</v>
      </c>
      <c r="B26" s="33" t="s">
        <v>45</v>
      </c>
      <c r="C26" s="31"/>
      <c r="D26" s="7" t="s">
        <v>12</v>
      </c>
      <c r="E26" s="34" t="s">
        <v>13</v>
      </c>
      <c r="F26" s="14"/>
      <c r="G26" s="78">
        <v>500</v>
      </c>
      <c r="H26" s="78">
        <v>300</v>
      </c>
      <c r="I26" s="78">
        <v>300</v>
      </c>
      <c r="J26" s="78">
        <v>450</v>
      </c>
      <c r="K26" s="28">
        <f t="shared" si="0"/>
        <v>1550</v>
      </c>
    </row>
    <row r="27" spans="1:11" s="36" customFormat="1" ht="69" customHeight="1" x14ac:dyDescent="0.2">
      <c r="A27" s="35" t="s">
        <v>46</v>
      </c>
      <c r="B27" s="33" t="s">
        <v>47</v>
      </c>
      <c r="C27" s="31"/>
      <c r="D27" s="7" t="s">
        <v>12</v>
      </c>
      <c r="E27" s="34" t="s">
        <v>13</v>
      </c>
      <c r="F27" s="14"/>
      <c r="G27" s="78">
        <v>200</v>
      </c>
      <c r="H27" s="78">
        <v>200</v>
      </c>
      <c r="I27" s="78">
        <v>200</v>
      </c>
      <c r="J27" s="78">
        <v>380</v>
      </c>
      <c r="K27" s="28">
        <f t="shared" si="0"/>
        <v>980</v>
      </c>
    </row>
    <row r="28" spans="1:11" ht="81" x14ac:dyDescent="0.2">
      <c r="A28" s="122" t="s">
        <v>48</v>
      </c>
      <c r="B28" s="122" t="s">
        <v>49</v>
      </c>
      <c r="C28" s="129"/>
      <c r="D28" s="124" t="s">
        <v>12</v>
      </c>
      <c r="E28" s="122" t="s">
        <v>13</v>
      </c>
      <c r="F28" s="126" t="s">
        <v>14</v>
      </c>
      <c r="G28" s="87">
        <f>SUM(G29:G30,G33,G36)</f>
        <v>51962</v>
      </c>
      <c r="H28" s="87">
        <f t="shared" ref="H28:J28" si="1">SUM(H29:H30,H33,H36)</f>
        <v>53675</v>
      </c>
      <c r="I28" s="87">
        <f t="shared" si="1"/>
        <v>52895</v>
      </c>
      <c r="J28" s="87">
        <f t="shared" si="1"/>
        <v>48500</v>
      </c>
      <c r="K28" s="87">
        <f>SUM(G28:J28)</f>
        <v>207032</v>
      </c>
    </row>
    <row r="29" spans="1:11" ht="60.75" customHeight="1" x14ac:dyDescent="0.2">
      <c r="A29" s="144" t="s">
        <v>50</v>
      </c>
      <c r="B29" s="139" t="s">
        <v>51</v>
      </c>
      <c r="C29" s="140"/>
      <c r="D29" s="139" t="s">
        <v>12</v>
      </c>
      <c r="E29" s="139" t="s">
        <v>13</v>
      </c>
      <c r="F29" s="38" t="s">
        <v>17</v>
      </c>
      <c r="G29" s="107">
        <v>50462</v>
      </c>
      <c r="H29" s="107">
        <v>50675</v>
      </c>
      <c r="I29" s="89">
        <v>50895</v>
      </c>
      <c r="J29" s="89">
        <v>45500</v>
      </c>
      <c r="K29" s="39">
        <f t="shared" si="0"/>
        <v>197532</v>
      </c>
    </row>
    <row r="30" spans="1:11" ht="38.65" customHeight="1" x14ac:dyDescent="0.2">
      <c r="A30" s="144"/>
      <c r="B30" s="139"/>
      <c r="C30" s="140"/>
      <c r="D30" s="139"/>
      <c r="E30" s="139"/>
      <c r="F30" s="38" t="s">
        <v>52</v>
      </c>
      <c r="G30" s="107">
        <v>0</v>
      </c>
      <c r="H30" s="107">
        <v>0</v>
      </c>
      <c r="I30" s="39">
        <v>0</v>
      </c>
      <c r="J30" s="39">
        <v>0</v>
      </c>
      <c r="K30" s="39">
        <f t="shared" si="0"/>
        <v>0</v>
      </c>
    </row>
    <row r="31" spans="1:11" s="15" customFormat="1" ht="58.15" customHeight="1" x14ac:dyDescent="0.2">
      <c r="A31" s="144"/>
      <c r="B31" s="130" t="s">
        <v>53</v>
      </c>
      <c r="C31" s="131">
        <v>0.6</v>
      </c>
      <c r="D31" s="114"/>
      <c r="E31" s="114" t="s">
        <v>23</v>
      </c>
      <c r="F31" s="113"/>
      <c r="G31" s="96">
        <v>30</v>
      </c>
      <c r="H31" s="96">
        <v>30</v>
      </c>
      <c r="I31" s="96">
        <v>30</v>
      </c>
      <c r="J31" s="96">
        <v>30</v>
      </c>
      <c r="K31" s="21"/>
    </row>
    <row r="32" spans="1:11" ht="42.4" customHeight="1" x14ac:dyDescent="0.2">
      <c r="A32" s="144"/>
      <c r="B32" s="118" t="s">
        <v>54</v>
      </c>
      <c r="C32" s="119">
        <v>0.4</v>
      </c>
      <c r="D32" s="120"/>
      <c r="E32" s="120" t="s">
        <v>55</v>
      </c>
      <c r="F32" s="114"/>
      <c r="G32" s="96">
        <v>6000</v>
      </c>
      <c r="H32" s="96">
        <v>6000</v>
      </c>
      <c r="I32" s="96">
        <v>6000</v>
      </c>
      <c r="J32" s="96">
        <v>6000</v>
      </c>
      <c r="K32" s="21"/>
    </row>
    <row r="33" spans="1:71" ht="81.2" customHeight="1" x14ac:dyDescent="0.2">
      <c r="A33" s="144" t="s">
        <v>56</v>
      </c>
      <c r="B33" s="5" t="s">
        <v>57</v>
      </c>
      <c r="C33" s="37"/>
      <c r="D33" s="7" t="s">
        <v>12</v>
      </c>
      <c r="E33" s="85" t="s">
        <v>13</v>
      </c>
      <c r="F33" s="72" t="s">
        <v>17</v>
      </c>
      <c r="G33" s="108">
        <v>1500</v>
      </c>
      <c r="H33" s="108">
        <v>2000</v>
      </c>
      <c r="I33" s="88">
        <v>2000</v>
      </c>
      <c r="J33" s="88">
        <v>3000</v>
      </c>
      <c r="K33" s="88">
        <f>SUM(G33:J33)</f>
        <v>8500</v>
      </c>
    </row>
    <row r="34" spans="1:71" s="74" customFormat="1" ht="81" x14ac:dyDescent="0.2">
      <c r="A34" s="144"/>
      <c r="B34" s="14" t="s">
        <v>58</v>
      </c>
      <c r="C34" s="83">
        <v>0.9</v>
      </c>
      <c r="D34" s="45"/>
      <c r="E34" s="45" t="s">
        <v>28</v>
      </c>
      <c r="F34" s="45"/>
      <c r="G34" s="96">
        <v>100</v>
      </c>
      <c r="H34" s="96">
        <v>100</v>
      </c>
      <c r="I34" s="96">
        <v>100</v>
      </c>
      <c r="J34" s="96">
        <v>100</v>
      </c>
      <c r="K34" s="96">
        <v>100</v>
      </c>
      <c r="L34" s="75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76"/>
      <c r="BR34" s="76"/>
      <c r="BS34" s="76"/>
    </row>
    <row r="35" spans="1:71" ht="60.75" x14ac:dyDescent="0.2">
      <c r="A35" s="144"/>
      <c r="B35" s="51" t="s">
        <v>59</v>
      </c>
      <c r="C35" s="40">
        <v>0.1</v>
      </c>
      <c r="D35" s="73"/>
      <c r="E35" s="46" t="s">
        <v>60</v>
      </c>
      <c r="F35" s="51"/>
      <c r="G35" s="97">
        <v>50</v>
      </c>
      <c r="H35" s="97">
        <v>50</v>
      </c>
      <c r="I35" s="97">
        <v>50</v>
      </c>
      <c r="J35" s="97">
        <v>50</v>
      </c>
      <c r="K35" s="97">
        <v>50</v>
      </c>
    </row>
    <row r="36" spans="1:71" ht="75" customHeight="1" x14ac:dyDescent="0.2">
      <c r="A36" s="93" t="s">
        <v>101</v>
      </c>
      <c r="B36" s="171" t="s">
        <v>102</v>
      </c>
      <c r="C36" s="91"/>
      <c r="D36" s="92"/>
      <c r="E36" s="90" t="s">
        <v>13</v>
      </c>
      <c r="F36" s="38" t="s">
        <v>52</v>
      </c>
      <c r="G36" s="97">
        <v>0</v>
      </c>
      <c r="H36" s="98">
        <v>1000</v>
      </c>
      <c r="I36" s="97">
        <v>0</v>
      </c>
      <c r="J36" s="97">
        <v>0</v>
      </c>
      <c r="K36" s="87">
        <f>SUM(G36:J36)</f>
        <v>1000</v>
      </c>
    </row>
    <row r="37" spans="1:71" ht="85.5" customHeight="1" x14ac:dyDescent="0.2">
      <c r="A37" s="93"/>
      <c r="B37" s="172"/>
      <c r="C37" s="91"/>
      <c r="D37" s="92"/>
      <c r="E37" s="90" t="s">
        <v>13</v>
      </c>
      <c r="F37" s="8" t="s">
        <v>17</v>
      </c>
      <c r="G37" s="97">
        <v>0</v>
      </c>
      <c r="H37" s="97">
        <v>0</v>
      </c>
      <c r="I37" s="97">
        <v>0</v>
      </c>
      <c r="J37" s="97">
        <v>0</v>
      </c>
      <c r="K37" s="87">
        <f>SUM(G37:J37)</f>
        <v>0</v>
      </c>
    </row>
    <row r="38" spans="1:71" ht="60.75" x14ac:dyDescent="0.2">
      <c r="A38" s="127" t="s">
        <v>61</v>
      </c>
      <c r="B38" s="122" t="s">
        <v>62</v>
      </c>
      <c r="C38" s="123"/>
      <c r="D38" s="124" t="s">
        <v>12</v>
      </c>
      <c r="E38" s="125" t="s">
        <v>13</v>
      </c>
      <c r="F38" s="126" t="s">
        <v>14</v>
      </c>
      <c r="G38" s="87">
        <f>SUM(G39,G43,G47)</f>
        <v>41910.1</v>
      </c>
      <c r="H38" s="87">
        <f>SUM(H39,H43,H47)</f>
        <v>31943</v>
      </c>
      <c r="I38" s="87">
        <f>SUM(I39,I43,I47)</f>
        <v>32056</v>
      </c>
      <c r="J38" s="87">
        <f>SUM(J39,J43,J47)</f>
        <v>22500</v>
      </c>
      <c r="K38" s="87">
        <f>SUM(G38:J38)</f>
        <v>128409.1</v>
      </c>
    </row>
    <row r="39" spans="1:71" ht="40.5" customHeight="1" x14ac:dyDescent="0.2">
      <c r="A39" s="152" t="s">
        <v>63</v>
      </c>
      <c r="B39" s="128" t="s">
        <v>64</v>
      </c>
      <c r="C39" s="129"/>
      <c r="D39" s="124" t="s">
        <v>12</v>
      </c>
      <c r="E39" s="125" t="s">
        <v>13</v>
      </c>
      <c r="F39" s="126" t="s">
        <v>17</v>
      </c>
      <c r="G39" s="87">
        <v>25834</v>
      </c>
      <c r="H39" s="87">
        <v>29943</v>
      </c>
      <c r="I39" s="87">
        <v>30056</v>
      </c>
      <c r="J39" s="87">
        <v>21500</v>
      </c>
      <c r="K39" s="87">
        <f>SUM(G39:J39)</f>
        <v>107333</v>
      </c>
    </row>
    <row r="40" spans="1:71" s="15" customFormat="1" ht="40.5" x14ac:dyDescent="0.2">
      <c r="A40" s="152"/>
      <c r="B40" s="118" t="s">
        <v>65</v>
      </c>
      <c r="C40" s="119">
        <v>0.25</v>
      </c>
      <c r="D40" s="113"/>
      <c r="E40" s="120" t="s">
        <v>66</v>
      </c>
      <c r="F40" s="115"/>
      <c r="G40" s="71">
        <v>30</v>
      </c>
      <c r="H40" s="71">
        <v>30</v>
      </c>
      <c r="I40" s="71">
        <v>30</v>
      </c>
      <c r="J40" s="71">
        <v>30</v>
      </c>
      <c r="K40" s="71"/>
    </row>
    <row r="41" spans="1:71" ht="81" x14ac:dyDescent="0.2">
      <c r="A41" s="152"/>
      <c r="B41" s="118" t="s">
        <v>108</v>
      </c>
      <c r="C41" s="119">
        <v>0.25</v>
      </c>
      <c r="D41" s="113"/>
      <c r="E41" s="120" t="s">
        <v>67</v>
      </c>
      <c r="F41" s="115"/>
      <c r="G41" s="71">
        <v>440</v>
      </c>
      <c r="H41" s="71">
        <v>440</v>
      </c>
      <c r="I41" s="71">
        <v>440</v>
      </c>
      <c r="J41" s="71">
        <v>440</v>
      </c>
      <c r="K41" s="71"/>
    </row>
    <row r="42" spans="1:71" ht="40.5" x14ac:dyDescent="0.2">
      <c r="A42" s="46"/>
      <c r="B42" s="111" t="s">
        <v>68</v>
      </c>
      <c r="C42" s="112">
        <v>0.5</v>
      </c>
      <c r="D42" s="113"/>
      <c r="E42" s="114" t="s">
        <v>67</v>
      </c>
      <c r="F42" s="115"/>
      <c r="G42" s="71">
        <v>54000</v>
      </c>
      <c r="H42" s="71">
        <v>54000</v>
      </c>
      <c r="I42" s="71">
        <v>54000</v>
      </c>
      <c r="J42" s="71">
        <v>54000</v>
      </c>
      <c r="K42" s="71"/>
    </row>
    <row r="43" spans="1:71" ht="81" x14ac:dyDescent="0.2">
      <c r="A43" s="86" t="s">
        <v>69</v>
      </c>
      <c r="B43" s="81" t="s">
        <v>70</v>
      </c>
      <c r="C43" s="82"/>
      <c r="D43" s="7" t="s">
        <v>12</v>
      </c>
      <c r="E43" s="86" t="s">
        <v>13</v>
      </c>
      <c r="F43" s="8" t="s">
        <v>17</v>
      </c>
      <c r="G43" s="78">
        <v>1000</v>
      </c>
      <c r="H43" s="78">
        <v>2000</v>
      </c>
      <c r="I43" s="9">
        <v>2000</v>
      </c>
      <c r="J43" s="9">
        <v>1000</v>
      </c>
      <c r="K43" s="9">
        <f>SUM(G43:J43)</f>
        <v>6000</v>
      </c>
    </row>
    <row r="44" spans="1:71" s="15" customFormat="1" ht="60.75" x14ac:dyDescent="0.2">
      <c r="A44" s="48"/>
      <c r="B44" s="49" t="s">
        <v>71</v>
      </c>
      <c r="C44" s="50">
        <v>0.5</v>
      </c>
      <c r="D44" s="41"/>
      <c r="E44" s="46" t="s">
        <v>28</v>
      </c>
      <c r="F44" s="51"/>
      <c r="G44" s="99">
        <v>100</v>
      </c>
      <c r="H44" s="99">
        <v>100</v>
      </c>
      <c r="I44" s="99">
        <v>100</v>
      </c>
      <c r="J44" s="99">
        <v>100</v>
      </c>
      <c r="K44" s="99">
        <v>100</v>
      </c>
    </row>
    <row r="45" spans="1:71" ht="60.75" x14ac:dyDescent="0.2">
      <c r="A45" s="48"/>
      <c r="B45" s="42" t="s">
        <v>72</v>
      </c>
      <c r="C45" s="43">
        <v>0.25</v>
      </c>
      <c r="D45" s="41"/>
      <c r="E45" s="45" t="s">
        <v>28</v>
      </c>
      <c r="F45" s="19"/>
      <c r="G45" s="21">
        <v>2.5</v>
      </c>
      <c r="H45" s="21">
        <v>2.5</v>
      </c>
      <c r="I45" s="21">
        <v>2.5</v>
      </c>
      <c r="J45" s="21">
        <v>2.5</v>
      </c>
      <c r="K45" s="21">
        <v>2.5</v>
      </c>
    </row>
    <row r="46" spans="1:71" ht="40.5" x14ac:dyDescent="0.2">
      <c r="A46" s="52"/>
      <c r="B46" s="47" t="s">
        <v>73</v>
      </c>
      <c r="C46" s="20">
        <v>0.25</v>
      </c>
      <c r="D46" s="41"/>
      <c r="E46" s="45" t="s">
        <v>60</v>
      </c>
      <c r="F46" s="19"/>
      <c r="G46" s="21">
        <v>1</v>
      </c>
      <c r="H46" s="21">
        <v>1</v>
      </c>
      <c r="I46" s="21">
        <v>1</v>
      </c>
      <c r="J46" s="21">
        <v>1</v>
      </c>
      <c r="K46" s="21">
        <v>4</v>
      </c>
    </row>
    <row r="47" spans="1:71" ht="215.25" customHeight="1" x14ac:dyDescent="0.2">
      <c r="A47" s="53" t="s">
        <v>74</v>
      </c>
      <c r="B47" s="116" t="s">
        <v>103</v>
      </c>
      <c r="C47" s="54"/>
      <c r="D47" s="7" t="s">
        <v>12</v>
      </c>
      <c r="E47" s="86" t="s">
        <v>13</v>
      </c>
      <c r="F47" s="8" t="s">
        <v>17</v>
      </c>
      <c r="G47" s="109">
        <v>15076.1</v>
      </c>
      <c r="H47" s="9">
        <v>0</v>
      </c>
      <c r="I47" s="9">
        <v>0</v>
      </c>
      <c r="J47" s="9">
        <v>0</v>
      </c>
      <c r="K47" s="9">
        <f>SUM(G47:J47)</f>
        <v>15076.1</v>
      </c>
    </row>
    <row r="48" spans="1:71" ht="30" customHeight="1" x14ac:dyDescent="0.2">
      <c r="A48" s="152" t="s">
        <v>75</v>
      </c>
      <c r="B48" s="152" t="s">
        <v>76</v>
      </c>
      <c r="C48" s="168"/>
      <c r="D48" s="152" t="s">
        <v>12</v>
      </c>
      <c r="E48" s="152" t="s">
        <v>13</v>
      </c>
      <c r="F48" s="117" t="s">
        <v>14</v>
      </c>
      <c r="G48" s="94">
        <f>SUM(G52,G56,)</f>
        <v>134700.79999999999</v>
      </c>
      <c r="H48" s="87">
        <f t="shared" ref="H48:K48" si="2">SUM(H52,H56,)</f>
        <v>122750</v>
      </c>
      <c r="I48" s="87">
        <f t="shared" si="2"/>
        <v>123020</v>
      </c>
      <c r="J48" s="87">
        <f t="shared" si="2"/>
        <v>90500</v>
      </c>
      <c r="K48" s="87">
        <f t="shared" si="2"/>
        <v>470970.8</v>
      </c>
    </row>
    <row r="49" spans="1:11" ht="40.5" x14ac:dyDescent="0.2">
      <c r="A49" s="156"/>
      <c r="B49" s="156"/>
      <c r="C49" s="169"/>
      <c r="D49" s="156"/>
      <c r="E49" s="156"/>
      <c r="F49" s="117" t="s">
        <v>52</v>
      </c>
      <c r="G49" s="94">
        <f>G57</f>
        <v>8763.6</v>
      </c>
      <c r="H49" s="94">
        <v>0</v>
      </c>
      <c r="I49" s="94">
        <v>0</v>
      </c>
      <c r="J49" s="94">
        <v>0</v>
      </c>
      <c r="K49" s="87">
        <f t="shared" ref="K49" si="3">SUM(K53,K57,)</f>
        <v>8763.6</v>
      </c>
    </row>
    <row r="50" spans="1:11" ht="30.75" customHeight="1" x14ac:dyDescent="0.2">
      <c r="A50" s="156"/>
      <c r="B50" s="156"/>
      <c r="C50" s="169"/>
      <c r="D50" s="156"/>
      <c r="E50" s="156"/>
      <c r="F50" s="117" t="s">
        <v>100</v>
      </c>
      <c r="G50" s="94">
        <f>G58</f>
        <v>3937.2</v>
      </c>
      <c r="H50" s="94">
        <v>0</v>
      </c>
      <c r="I50" s="94">
        <v>0</v>
      </c>
      <c r="J50" s="94">
        <v>0</v>
      </c>
      <c r="K50" s="87">
        <f t="shared" ref="K50" si="4">SUM(K54,K58,)</f>
        <v>3937.2</v>
      </c>
    </row>
    <row r="51" spans="1:11" ht="33" customHeight="1" x14ac:dyDescent="0.2">
      <c r="A51" s="157"/>
      <c r="B51" s="157"/>
      <c r="C51" s="170"/>
      <c r="D51" s="157"/>
      <c r="E51" s="157"/>
      <c r="F51" s="117" t="s">
        <v>17</v>
      </c>
      <c r="G51" s="94">
        <f>G52+G59</f>
        <v>122000</v>
      </c>
      <c r="H51" s="94">
        <v>0</v>
      </c>
      <c r="I51" s="94">
        <v>0</v>
      </c>
      <c r="J51" s="94">
        <v>0</v>
      </c>
      <c r="K51" s="87">
        <f t="shared" ref="K51" si="5">SUM(K55,K59,)</f>
        <v>7500</v>
      </c>
    </row>
    <row r="52" spans="1:11" ht="58.7" customHeight="1" x14ac:dyDescent="0.2">
      <c r="A52" s="139" t="s">
        <v>77</v>
      </c>
      <c r="B52" s="5" t="s">
        <v>78</v>
      </c>
      <c r="C52" s="37"/>
      <c r="D52" s="7" t="s">
        <v>12</v>
      </c>
      <c r="E52" s="85" t="s">
        <v>13</v>
      </c>
      <c r="F52" s="8" t="s">
        <v>17</v>
      </c>
      <c r="G52" s="78">
        <v>120500</v>
      </c>
      <c r="H52" s="87">
        <v>120750</v>
      </c>
      <c r="I52" s="87">
        <v>121020</v>
      </c>
      <c r="J52" s="87">
        <v>88500</v>
      </c>
      <c r="K52" s="9">
        <f>SUM(G52:J52)</f>
        <v>450770</v>
      </c>
    </row>
    <row r="53" spans="1:11" s="15" customFormat="1" ht="39.75" customHeight="1" x14ac:dyDescent="0.2">
      <c r="A53" s="139"/>
      <c r="B53" s="118" t="s">
        <v>79</v>
      </c>
      <c r="C53" s="119">
        <v>0.5</v>
      </c>
      <c r="D53" s="113"/>
      <c r="E53" s="120" t="s">
        <v>24</v>
      </c>
      <c r="F53" s="115"/>
      <c r="G53" s="71">
        <v>2020</v>
      </c>
      <c r="H53" s="71">
        <v>2020</v>
      </c>
      <c r="I53" s="71">
        <v>2020</v>
      </c>
      <c r="J53" s="71">
        <v>2020</v>
      </c>
      <c r="K53" s="71"/>
    </row>
    <row r="54" spans="1:11" ht="60.75" x14ac:dyDescent="0.2">
      <c r="A54" s="139"/>
      <c r="B54" s="111" t="s">
        <v>80</v>
      </c>
      <c r="C54" s="112">
        <v>0.25</v>
      </c>
      <c r="D54" s="113"/>
      <c r="E54" s="120" t="s">
        <v>19</v>
      </c>
      <c r="F54" s="115"/>
      <c r="G54" s="71">
        <v>100</v>
      </c>
      <c r="H54" s="71">
        <v>100</v>
      </c>
      <c r="I54" s="71">
        <v>100</v>
      </c>
      <c r="J54" s="71">
        <v>100</v>
      </c>
      <c r="K54" s="71"/>
    </row>
    <row r="55" spans="1:11" ht="60.75" x14ac:dyDescent="0.2">
      <c r="A55" s="139"/>
      <c r="B55" s="118" t="s">
        <v>81</v>
      </c>
      <c r="C55" s="119">
        <v>0.25</v>
      </c>
      <c r="D55" s="113"/>
      <c r="E55" s="120" t="s">
        <v>24</v>
      </c>
      <c r="F55" s="115"/>
      <c r="G55" s="71">
        <v>850</v>
      </c>
      <c r="H55" s="71">
        <v>850</v>
      </c>
      <c r="I55" s="71">
        <v>850</v>
      </c>
      <c r="J55" s="71">
        <v>850</v>
      </c>
      <c r="K55" s="71"/>
    </row>
    <row r="56" spans="1:11" ht="43.5" customHeight="1" x14ac:dyDescent="0.2">
      <c r="A56" s="153" t="s">
        <v>82</v>
      </c>
      <c r="B56" s="144" t="s">
        <v>83</v>
      </c>
      <c r="C56" s="147"/>
      <c r="D56" s="144" t="s">
        <v>12</v>
      </c>
      <c r="E56" s="144" t="s">
        <v>13</v>
      </c>
      <c r="F56" s="8" t="s">
        <v>14</v>
      </c>
      <c r="G56" s="87">
        <f>SUM(G57:G59)</f>
        <v>14200.8</v>
      </c>
      <c r="H56" s="87">
        <f t="shared" ref="H56:J56" si="6">SUM(H57:H59)</f>
        <v>2000</v>
      </c>
      <c r="I56" s="87">
        <f t="shared" si="6"/>
        <v>2000</v>
      </c>
      <c r="J56" s="87">
        <f t="shared" si="6"/>
        <v>2000</v>
      </c>
      <c r="K56" s="9">
        <f>SUM(G56:J56)</f>
        <v>20200.8</v>
      </c>
    </row>
    <row r="57" spans="1:11" ht="40.5" x14ac:dyDescent="0.2">
      <c r="A57" s="154"/>
      <c r="B57" s="145"/>
      <c r="C57" s="148"/>
      <c r="D57" s="145"/>
      <c r="E57" s="145"/>
      <c r="F57" s="8" t="s">
        <v>52</v>
      </c>
      <c r="G57" s="94">
        <v>8763.6</v>
      </c>
      <c r="H57" s="94">
        <v>0</v>
      </c>
      <c r="I57" s="94">
        <v>0</v>
      </c>
      <c r="J57" s="94">
        <v>0</v>
      </c>
      <c r="K57" s="9">
        <f t="shared" ref="K57:K63" si="7">SUM(G57:J57)</f>
        <v>8763.6</v>
      </c>
    </row>
    <row r="58" spans="1:11" ht="29.25" customHeight="1" x14ac:dyDescent="0.2">
      <c r="A58" s="154"/>
      <c r="B58" s="145"/>
      <c r="C58" s="148"/>
      <c r="D58" s="145"/>
      <c r="E58" s="145"/>
      <c r="F58" s="8" t="s">
        <v>100</v>
      </c>
      <c r="G58" s="94">
        <v>3937.2</v>
      </c>
      <c r="H58" s="94">
        <v>0</v>
      </c>
      <c r="I58" s="94">
        <v>0</v>
      </c>
      <c r="J58" s="94">
        <v>0</v>
      </c>
      <c r="K58" s="9">
        <f t="shared" si="7"/>
        <v>3937.2</v>
      </c>
    </row>
    <row r="59" spans="1:11" ht="31.5" customHeight="1" x14ac:dyDescent="0.2">
      <c r="A59" s="154"/>
      <c r="B59" s="146"/>
      <c r="C59" s="149"/>
      <c r="D59" s="146"/>
      <c r="E59" s="146"/>
      <c r="F59" s="8" t="s">
        <v>17</v>
      </c>
      <c r="G59" s="105">
        <v>1500</v>
      </c>
      <c r="H59" s="105">
        <v>2000</v>
      </c>
      <c r="I59" s="94">
        <v>2000</v>
      </c>
      <c r="J59" s="94">
        <v>2000</v>
      </c>
      <c r="K59" s="9">
        <f t="shared" si="7"/>
        <v>7500</v>
      </c>
    </row>
    <row r="60" spans="1:11" ht="36.75" customHeight="1" x14ac:dyDescent="0.2">
      <c r="A60" s="154"/>
      <c r="B60" s="152" t="s">
        <v>104</v>
      </c>
      <c r="C60" s="147"/>
      <c r="D60" s="144" t="s">
        <v>105</v>
      </c>
      <c r="E60" s="144" t="s">
        <v>13</v>
      </c>
      <c r="F60" s="8" t="s">
        <v>14</v>
      </c>
      <c r="G60" s="87">
        <f>SUM(G61:G63)</f>
        <v>13369.3</v>
      </c>
      <c r="H60" s="87">
        <f t="shared" ref="H60:J60" si="8">SUM(H61:H63)</f>
        <v>0</v>
      </c>
      <c r="I60" s="87">
        <f t="shared" si="8"/>
        <v>0</v>
      </c>
      <c r="J60" s="87">
        <f t="shared" si="8"/>
        <v>0</v>
      </c>
      <c r="K60" s="9">
        <f t="shared" si="7"/>
        <v>13369.3</v>
      </c>
    </row>
    <row r="61" spans="1:11" ht="40.5" x14ac:dyDescent="0.2">
      <c r="A61" s="154"/>
      <c r="B61" s="156"/>
      <c r="C61" s="148"/>
      <c r="D61" s="145"/>
      <c r="E61" s="145"/>
      <c r="F61" s="8" t="s">
        <v>52</v>
      </c>
      <c r="G61" s="94">
        <v>8763.6</v>
      </c>
      <c r="H61" s="94">
        <v>0</v>
      </c>
      <c r="I61" s="94">
        <v>0</v>
      </c>
      <c r="J61" s="94">
        <v>0</v>
      </c>
      <c r="K61" s="9">
        <f t="shared" si="7"/>
        <v>8763.6</v>
      </c>
    </row>
    <row r="62" spans="1:11" ht="30.75" customHeight="1" x14ac:dyDescent="0.2">
      <c r="A62" s="154"/>
      <c r="B62" s="156"/>
      <c r="C62" s="148"/>
      <c r="D62" s="145"/>
      <c r="E62" s="145"/>
      <c r="F62" s="8" t="s">
        <v>100</v>
      </c>
      <c r="G62" s="94">
        <v>3937.2</v>
      </c>
      <c r="H62" s="94">
        <v>0</v>
      </c>
      <c r="I62" s="94">
        <v>0</v>
      </c>
      <c r="J62" s="94">
        <v>0</v>
      </c>
      <c r="K62" s="9">
        <f t="shared" si="7"/>
        <v>3937.2</v>
      </c>
    </row>
    <row r="63" spans="1:11" ht="37.5" customHeight="1" x14ac:dyDescent="0.2">
      <c r="A63" s="154"/>
      <c r="B63" s="157"/>
      <c r="C63" s="149"/>
      <c r="D63" s="146"/>
      <c r="E63" s="146"/>
      <c r="F63" s="8" t="s">
        <v>17</v>
      </c>
      <c r="G63" s="94">
        <v>668.5</v>
      </c>
      <c r="H63" s="94">
        <v>0</v>
      </c>
      <c r="I63" s="94">
        <v>0</v>
      </c>
      <c r="J63" s="94">
        <v>0</v>
      </c>
      <c r="K63" s="9">
        <f t="shared" si="7"/>
        <v>668.5</v>
      </c>
    </row>
    <row r="64" spans="1:11" ht="81" x14ac:dyDescent="0.2">
      <c r="A64" s="153"/>
      <c r="B64" s="14" t="s">
        <v>84</v>
      </c>
      <c r="C64" s="83">
        <v>0.5</v>
      </c>
      <c r="D64" s="86"/>
      <c r="E64" s="44" t="s">
        <v>28</v>
      </c>
      <c r="F64" s="19"/>
      <c r="G64" s="21">
        <v>100</v>
      </c>
      <c r="H64" s="21">
        <v>100</v>
      </c>
      <c r="I64" s="21">
        <v>100</v>
      </c>
      <c r="J64" s="21">
        <v>100</v>
      </c>
      <c r="K64" s="21">
        <v>100</v>
      </c>
    </row>
    <row r="65" spans="1:13" ht="121.5" x14ac:dyDescent="0.2">
      <c r="A65" s="153"/>
      <c r="B65" s="14" t="s">
        <v>85</v>
      </c>
      <c r="C65" s="83">
        <v>0.5</v>
      </c>
      <c r="D65" s="38"/>
      <c r="E65" s="45" t="s">
        <v>28</v>
      </c>
      <c r="F65" s="19"/>
      <c r="G65" s="21">
        <v>100</v>
      </c>
      <c r="H65" s="21">
        <v>100</v>
      </c>
      <c r="I65" s="21">
        <v>100</v>
      </c>
      <c r="J65" s="21">
        <v>100</v>
      </c>
      <c r="K65" s="21">
        <v>100</v>
      </c>
    </row>
    <row r="66" spans="1:13" ht="101.25" x14ac:dyDescent="0.2">
      <c r="A66" s="121" t="s">
        <v>86</v>
      </c>
      <c r="B66" s="122" t="s">
        <v>87</v>
      </c>
      <c r="C66" s="123"/>
      <c r="D66" s="124" t="s">
        <v>12</v>
      </c>
      <c r="E66" s="125" t="s">
        <v>13</v>
      </c>
      <c r="F66" s="126" t="s">
        <v>14</v>
      </c>
      <c r="G66" s="87">
        <f>SUM(G67,G69,G72)</f>
        <v>42085</v>
      </c>
      <c r="H66" s="87">
        <f>SUM(H67,H69,H72)</f>
        <v>42130</v>
      </c>
      <c r="I66" s="87">
        <f t="shared" ref="I66:J66" si="9">SUM(I67,I69,I72)</f>
        <v>42178</v>
      </c>
      <c r="J66" s="87">
        <f t="shared" si="9"/>
        <v>37600</v>
      </c>
      <c r="K66" s="87">
        <f>SUM(G66:J66)</f>
        <v>163993</v>
      </c>
    </row>
    <row r="67" spans="1:13" ht="60.75" x14ac:dyDescent="0.2">
      <c r="A67" s="86" t="s">
        <v>88</v>
      </c>
      <c r="B67" s="81" t="s">
        <v>89</v>
      </c>
      <c r="C67" s="82"/>
      <c r="D67" s="7" t="s">
        <v>12</v>
      </c>
      <c r="E67" s="86" t="s">
        <v>13</v>
      </c>
      <c r="F67" s="38" t="s">
        <v>17</v>
      </c>
      <c r="G67" s="78">
        <v>5807</v>
      </c>
      <c r="H67" s="78">
        <v>5817</v>
      </c>
      <c r="I67" s="78">
        <v>5827</v>
      </c>
      <c r="J67" s="78">
        <v>4800</v>
      </c>
      <c r="K67" s="78">
        <f>SUM(G67:J67)</f>
        <v>22251</v>
      </c>
    </row>
    <row r="68" spans="1:13" s="57" customFormat="1" ht="79.150000000000006" customHeight="1" x14ac:dyDescent="0.2">
      <c r="A68" s="52"/>
      <c r="B68" s="55" t="s">
        <v>90</v>
      </c>
      <c r="C68" s="50">
        <v>1</v>
      </c>
      <c r="D68" s="56"/>
      <c r="E68" s="50" t="s">
        <v>91</v>
      </c>
      <c r="F68" s="56"/>
      <c r="G68" s="100">
        <v>12</v>
      </c>
      <c r="H68" s="101">
        <v>12</v>
      </c>
      <c r="I68" s="101">
        <v>12</v>
      </c>
      <c r="J68" s="101">
        <v>12</v>
      </c>
      <c r="K68" s="101">
        <v>12</v>
      </c>
    </row>
    <row r="69" spans="1:13" ht="83.25" customHeight="1" x14ac:dyDescent="0.2">
      <c r="A69" s="58" t="s">
        <v>92</v>
      </c>
      <c r="B69" s="59" t="s">
        <v>93</v>
      </c>
      <c r="C69" s="60"/>
      <c r="D69" s="7" t="s">
        <v>12</v>
      </c>
      <c r="E69" s="85" t="s">
        <v>13</v>
      </c>
      <c r="F69" s="38" t="s">
        <v>17</v>
      </c>
      <c r="G69" s="78">
        <v>36278</v>
      </c>
      <c r="H69" s="78">
        <v>36313</v>
      </c>
      <c r="I69" s="78">
        <v>36351</v>
      </c>
      <c r="J69" s="78">
        <v>32800</v>
      </c>
      <c r="K69" s="78">
        <f>SUM(G69:J69)</f>
        <v>141742</v>
      </c>
    </row>
    <row r="70" spans="1:13" s="57" customFormat="1" ht="40.5" customHeight="1" x14ac:dyDescent="0.2">
      <c r="A70" s="155"/>
      <c r="B70" s="160" t="s">
        <v>94</v>
      </c>
      <c r="C70" s="161">
        <v>1</v>
      </c>
      <c r="D70" s="161"/>
      <c r="E70" s="151" t="s">
        <v>28</v>
      </c>
      <c r="F70" s="151"/>
      <c r="G70" s="159">
        <v>100</v>
      </c>
      <c r="H70" s="150">
        <v>100</v>
      </c>
      <c r="I70" s="150">
        <v>100</v>
      </c>
      <c r="J70" s="150">
        <v>100</v>
      </c>
      <c r="K70" s="150">
        <v>100</v>
      </c>
    </row>
    <row r="71" spans="1:13" s="61" customFormat="1" ht="17.25" customHeight="1" x14ac:dyDescent="0.2">
      <c r="A71" s="155"/>
      <c r="B71" s="160"/>
      <c r="C71" s="161"/>
      <c r="D71" s="161"/>
      <c r="E71" s="151"/>
      <c r="F71" s="151"/>
      <c r="G71" s="159"/>
      <c r="H71" s="150"/>
      <c r="I71" s="150"/>
      <c r="J71" s="150"/>
      <c r="K71" s="150"/>
    </row>
    <row r="72" spans="1:13" s="61" customFormat="1" ht="79.5" customHeight="1" x14ac:dyDescent="0.2">
      <c r="A72" s="79" t="s">
        <v>97</v>
      </c>
      <c r="B72" s="81" t="s">
        <v>98</v>
      </c>
      <c r="C72" s="83"/>
      <c r="D72" s="7" t="s">
        <v>12</v>
      </c>
      <c r="E72" s="85" t="s">
        <v>13</v>
      </c>
      <c r="F72" s="38" t="s">
        <v>17</v>
      </c>
      <c r="G72" s="80">
        <v>0</v>
      </c>
      <c r="H72" s="80">
        <v>0</v>
      </c>
      <c r="I72" s="80">
        <v>0</v>
      </c>
      <c r="J72" s="80">
        <v>0</v>
      </c>
      <c r="K72" s="80">
        <f>SUM(G72:J72)</f>
        <v>0</v>
      </c>
      <c r="L72"/>
      <c r="M72"/>
    </row>
    <row r="73" spans="1:13" s="61" customFormat="1" ht="87.75" customHeight="1" x14ac:dyDescent="0.2">
      <c r="A73" s="79"/>
      <c r="B73" s="84" t="s">
        <v>99</v>
      </c>
      <c r="C73" s="83">
        <v>1</v>
      </c>
      <c r="D73" s="83"/>
      <c r="E73" s="44" t="s">
        <v>24</v>
      </c>
      <c r="F73" s="84"/>
      <c r="G73" s="80">
        <v>2</v>
      </c>
      <c r="H73" s="102">
        <v>2</v>
      </c>
      <c r="I73" s="102">
        <v>2</v>
      </c>
      <c r="J73" s="102">
        <v>2</v>
      </c>
      <c r="K73" s="102">
        <v>2</v>
      </c>
      <c r="L73"/>
      <c r="M73"/>
    </row>
    <row r="74" spans="1:13" s="63" customFormat="1" ht="37.5" customHeight="1" x14ac:dyDescent="0.2">
      <c r="A74" s="62"/>
      <c r="B74" s="162"/>
      <c r="C74" s="140"/>
      <c r="D74" s="140"/>
      <c r="E74" s="140" t="s">
        <v>95</v>
      </c>
      <c r="F74" s="8" t="s">
        <v>52</v>
      </c>
      <c r="G74" s="39">
        <f>G61+G36</f>
        <v>8763.6</v>
      </c>
      <c r="H74" s="39">
        <f t="shared" ref="H74:J74" si="10">H61+H36</f>
        <v>1000</v>
      </c>
      <c r="I74" s="39">
        <f t="shared" si="10"/>
        <v>0</v>
      </c>
      <c r="J74" s="39">
        <f t="shared" si="10"/>
        <v>0</v>
      </c>
      <c r="K74" s="39">
        <f>SUM(G74:J74)</f>
        <v>9763.6</v>
      </c>
    </row>
    <row r="75" spans="1:13" s="63" customFormat="1" ht="37.5" customHeight="1" x14ac:dyDescent="0.2">
      <c r="A75" s="62"/>
      <c r="B75" s="163"/>
      <c r="C75" s="158"/>
      <c r="D75" s="158"/>
      <c r="E75" s="158"/>
      <c r="F75" s="8" t="s">
        <v>100</v>
      </c>
      <c r="G75" s="95">
        <f>G62</f>
        <v>3937.2</v>
      </c>
      <c r="H75" s="95">
        <f t="shared" ref="H75:J75" si="11">H62</f>
        <v>0</v>
      </c>
      <c r="I75" s="95">
        <f t="shared" si="11"/>
        <v>0</v>
      </c>
      <c r="J75" s="95">
        <f t="shared" si="11"/>
        <v>0</v>
      </c>
      <c r="K75" s="39">
        <f t="shared" ref="K75:K76" si="12">SUM(G75:J75)</f>
        <v>3937.2</v>
      </c>
    </row>
    <row r="76" spans="1:13" ht="37.5" customHeight="1" x14ac:dyDescent="0.2">
      <c r="A76" s="62"/>
      <c r="B76" s="162"/>
      <c r="C76" s="140"/>
      <c r="D76" s="140"/>
      <c r="E76" s="140"/>
      <c r="F76" s="8" t="s">
        <v>17</v>
      </c>
      <c r="G76" s="39">
        <f>G66+G59+G52+G47+G43+G39+G33+G29+G21+G17+G14+G9+G7+G25+G26+G27</f>
        <v>378026.1</v>
      </c>
      <c r="H76" s="39">
        <f>H66+H59+H52+H47+H43+H39+H33+H29+H21+H17+H14+H9+H7+H25+H26+H27</f>
        <v>374251.8</v>
      </c>
      <c r="I76" s="39">
        <f>I66+I59+I52+I47+I43+I39+I33+I29+I21+I17+I14+I9+I7+I25+I26+I27</f>
        <v>375090.4</v>
      </c>
      <c r="J76" s="39">
        <f>J66+J59+J52+J47+J43+J39+J33+J29+J21+J17+J14+J9+J7+J25+J26+J27</f>
        <v>307730</v>
      </c>
      <c r="K76" s="39">
        <f t="shared" si="12"/>
        <v>1435098.2999999998</v>
      </c>
    </row>
    <row r="77" spans="1:13" s="68" customFormat="1" ht="43.15" customHeight="1" x14ac:dyDescent="0.2">
      <c r="A77" s="64"/>
      <c r="B77" s="64" t="s">
        <v>96</v>
      </c>
      <c r="C77" s="65"/>
      <c r="D77" s="66"/>
      <c r="E77" s="66" t="s">
        <v>95</v>
      </c>
      <c r="F77" s="64"/>
      <c r="G77" s="67">
        <f>G66+G48+G38+G28+G6</f>
        <v>390726.9</v>
      </c>
      <c r="H77" s="67">
        <f>H66+H48+H38+H28+H6</f>
        <v>375251.8</v>
      </c>
      <c r="I77" s="67">
        <f>I66+I48+I38+I28+I6</f>
        <v>375090.4</v>
      </c>
      <c r="J77" s="67">
        <f>J66+J48+J38+J28+J6</f>
        <v>307730</v>
      </c>
      <c r="K77" s="67">
        <f>SUM(G77:J77)</f>
        <v>1448799.1</v>
      </c>
    </row>
    <row r="78" spans="1:13" x14ac:dyDescent="0.2">
      <c r="C78"/>
      <c r="G78" s="103"/>
      <c r="H78" s="103"/>
      <c r="I78" s="103"/>
      <c r="J78" s="103"/>
      <c r="K78" s="103"/>
    </row>
    <row r="79" spans="1:13" x14ac:dyDescent="0.2">
      <c r="G79" s="103"/>
      <c r="H79" s="103"/>
      <c r="I79" s="103"/>
      <c r="J79" s="103"/>
      <c r="K79" s="103"/>
    </row>
    <row r="80" spans="1:13" s="29" customFormat="1" ht="18" x14ac:dyDescent="0.25">
      <c r="B80" s="69"/>
      <c r="C80" s="70"/>
      <c r="D80" s="36"/>
      <c r="E80" s="36"/>
      <c r="F80" s="36"/>
      <c r="I80"/>
    </row>
  </sheetData>
  <mergeCells count="57">
    <mergeCell ref="K11:K12"/>
    <mergeCell ref="F11:F12"/>
    <mergeCell ref="G11:G12"/>
    <mergeCell ref="H11:H12"/>
    <mergeCell ref="I11:I12"/>
    <mergeCell ref="J11:J12"/>
    <mergeCell ref="B11:B12"/>
    <mergeCell ref="C11:C12"/>
    <mergeCell ref="D11:D12"/>
    <mergeCell ref="E11:E12"/>
    <mergeCell ref="C48:C51"/>
    <mergeCell ref="D48:D51"/>
    <mergeCell ref="B36:B37"/>
    <mergeCell ref="B48:B51"/>
    <mergeCell ref="E29:E30"/>
    <mergeCell ref="E74:E76"/>
    <mergeCell ref="G70:G71"/>
    <mergeCell ref="H70:H71"/>
    <mergeCell ref="B70:B71"/>
    <mergeCell ref="C70:C71"/>
    <mergeCell ref="D70:D71"/>
    <mergeCell ref="B74:B76"/>
    <mergeCell ref="E70:E71"/>
    <mergeCell ref="C74:C76"/>
    <mergeCell ref="D74:D76"/>
    <mergeCell ref="I70:I71"/>
    <mergeCell ref="J70:J71"/>
    <mergeCell ref="K70:K71"/>
    <mergeCell ref="F70:F71"/>
    <mergeCell ref="A33:A35"/>
    <mergeCell ref="A39:A41"/>
    <mergeCell ref="A52:A55"/>
    <mergeCell ref="A56:A65"/>
    <mergeCell ref="A70:A71"/>
    <mergeCell ref="E56:E59"/>
    <mergeCell ref="B60:B63"/>
    <mergeCell ref="C60:C63"/>
    <mergeCell ref="D60:D63"/>
    <mergeCell ref="E60:E63"/>
    <mergeCell ref="E48:E51"/>
    <mergeCell ref="A48:A51"/>
    <mergeCell ref="B56:B59"/>
    <mergeCell ref="A29:A32"/>
    <mergeCell ref="B29:B30"/>
    <mergeCell ref="C29:C30"/>
    <mergeCell ref="D29:D30"/>
    <mergeCell ref="C56:C59"/>
    <mergeCell ref="D56:D59"/>
    <mergeCell ref="J2:M2"/>
    <mergeCell ref="B3:M3"/>
    <mergeCell ref="A4:A5"/>
    <mergeCell ref="B4:B5"/>
    <mergeCell ref="C4:C5"/>
    <mergeCell ref="D4:D5"/>
    <mergeCell ref="E4:E5"/>
    <mergeCell ref="F4:F5"/>
    <mergeCell ref="G4:K4"/>
  </mergeCells>
  <pageMargins left="0.62986111111111098" right="0.43333333333333302" top="0.55138888888888904" bottom="0.31527777777777799" header="0.39374999999999999" footer="0.51180555555555496"/>
  <pageSetup paperSize="9" scale="59" firstPageNumber="27" fitToHeight="0" orientation="landscape" useFirstPageNumber="1" r:id="rId1"/>
  <headerFooter>
    <oddHeader>&amp;C&amp;14&amp;P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NhT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press</cp:lastModifiedBy>
  <cp:revision>3</cp:revision>
  <cp:lastPrinted>2021-03-11T07:57:44Z</cp:lastPrinted>
  <dcterms:created xsi:type="dcterms:W3CDTF">2014-08-21T11:38:20Z</dcterms:created>
  <dcterms:modified xsi:type="dcterms:W3CDTF">2021-03-11T08:34:59Z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NhT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