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89" activeTab="0"/>
  </bookViews>
  <sheets>
    <sheet name="Лист1" sheetId="1" r:id="rId1"/>
  </sheets>
  <definedNames>
    <definedName name="Print_Area_0" localSheetId="0">'Лист1'!$A$2:$M$72</definedName>
    <definedName name="Print_Titles_0" localSheetId="0">'Лист1'!$4:$5</definedName>
    <definedName name="_xlnm.Print_Titles" localSheetId="0">'Лист1'!$4:$5</definedName>
    <definedName name="_xlnm.Print_Area" localSheetId="0">'Лист1'!$A$2:$M$72</definedName>
  </definedNames>
  <calcPr fullCalcOnLoad="1"/>
</workbook>
</file>

<file path=xl/sharedStrings.xml><?xml version="1.0" encoding="utf-8"?>
<sst xmlns="http://schemas.openxmlformats.org/spreadsheetml/2006/main" count="198" uniqueCount="108">
  <si>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</si>
  <si>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</si>
  <si>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</si>
  <si>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</si>
  <si>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</si>
  <si>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</si>
  <si>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</si>
  <si>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</si>
  <si>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</si>
  <si>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</si>
  <si>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t>2015-2020</t>
  </si>
  <si>
    <t>тыс.руб.</t>
  </si>
  <si>
    <t>Всего:</t>
  </si>
  <si>
    <t>1.1.</t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</si>
  <si>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</si>
  <si>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</si>
  <si>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</si>
  <si>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</si>
  <si>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</si>
  <si>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</si>
  <si>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</si>
  <si>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</si>
  <si>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</si>
  <si>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</si>
  <si>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</si>
  <si>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</si>
  <si>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</si>
  <si>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</si>
  <si>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</si>
  <si>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</si>
  <si>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</si>
  <si>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</si>
  <si>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</si>
  <si>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</si>
  <si>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</si>
  <si>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</si>
  <si>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</si>
  <si>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</si>
  <si>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</si>
  <si>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</si>
  <si>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</si>
  <si>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</si>
  <si>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</si>
  <si>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</si>
  <si>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</si>
  <si>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</si>
  <si>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</si>
  <si>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</si>
  <si>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</si>
  <si>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</si>
  <si>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</si>
  <si>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</si>
  <si>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</si>
  <si>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</si>
  <si>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</si>
  <si>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</si>
  <si>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</si>
  <si>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</si>
  <si>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</si>
  <si>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</si>
  <si>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</si>
  <si>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</si>
  <si>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</si>
  <si>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</si>
  <si>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</si>
  <si>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</si>
  <si>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</si>
  <si>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</si>
  <si>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</si>
  <si>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</si>
  <si>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</si>
  <si>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</si>
  <si>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</si>
  <si>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</si>
  <si>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</si>
  <si>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</si>
  <si>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</si>
  <si>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</si>
  <si>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</si>
  <si>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</si>
  <si>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</si>
  <si>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</si>
  <si>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</si>
  <si>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</si>
  <si>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</si>
  <si>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</si>
  <si>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</si>
  <si>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</si>
  <si>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</si>
  <si>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</si>
  <si>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</si>
  <si>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</si>
  <si>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</si>
  <si>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</si>
  <si>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t>5.3</t>
  </si>
  <si>
    <t>Мероприятие 3   Выплаты компенсации работникам 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</si>
  <si>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</si>
  <si>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r>
      <t>Мероприятие 1.                                         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</si>
  <si>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Мероприятие 1                                               Обеспечение библиотечно-информационного обслуживания</t>
  </si>
  <si>
    <t>Мероприятие 7                                               Организация и проведение мероприятий в рамках деятельности ТОС</t>
  </si>
  <si>
    <r>
      <t>Подпрограмма 1                     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</si>
  <si>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от_______________ № __________                       </t>
  </si>
  <si>
    <t>Мероприятие 3                                       Проведение капитального ремонта, реконструкции, ремонта, благоустройства, укрепление и совершенствование материально-технической базы учреждений культуры, в том числе в рамках реализации мероприятий Нацпроекта «Культура» (реновация учреждений культуры, создание виртуального концертного зала)</t>
  </si>
  <si>
    <t>Мероприятие 2                                               Проведение капитального ремонта, реконструкции, ремонта, благоустройства, укрепление и совершенствование материально-технической базы библиотек, в том числе в рамках реализации мероприятий Нацпроекта «Культура» (создание модельной библиотеки; создание виртуального концертного зала)</t>
  </si>
  <si>
    <r>
      <t xml:space="preserve">Подпрограмма 3                             </t>
    </r>
    <r>
      <rPr>
        <b/>
        <sz val="16"/>
        <rFont val="Times New Roman"/>
        <family val="1"/>
      </rPr>
      <t xml:space="preserve">«Поддержка и развитие деятельности Музея истории города Обнинска, сохранение, использование и популяризация объектов культурного наследия». </t>
    </r>
  </si>
  <si>
    <t xml:space="preserve">Мероприятие 3 Сохранение, использование и популяризация объекта культурного наследия «Дача Морозовой», ул.Пирогова, д.1:
- Разработка проектно-сметной документации и выполнение работ по наружному электроснабжению с устройством наружного освещения территории на объекте;
- Разработка предмета охраны;
- Разработка научно-проектной документации
</t>
  </si>
  <si>
    <t>Мероприятие 2                                      Проведение капитального ремонта, реконструкции, реставрационных работ, ремонта, благоустройства, укрепление и совершенствование материально-технической базы музея, в том числе в рамках реализации мероприятий Нацпроекта «Культура» (создание аудиогида, реновация музея)</t>
  </si>
  <si>
    <t>Мероприятие 2    Проведение капитального ремонта, реконструкции, ремонта, благоустройства, укрепление и совершенствование материально-технической базы детских школ искусств, в том числе в рамках реализации мероприятий Нацпроекта «Культура» (приобретение музыкальных  инструментов, оборудования и материалов для детских школ искусств по видам искусств; создание виртуального концертного зала)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</si>
</sst>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3" fontId="8" fillId="33" borderId="13" xfId="0" applyNumberFormat="1" applyFont="1" applyFill="1" applyBorder="1" applyAlignment="1">
      <alignment vertical="top" wrapText="1"/>
    </xf>
    <xf numFmtId="3" fontId="8" fillId="0" borderId="13" xfId="0" applyNumberFormat="1" applyFont="1" applyBorder="1" applyAlignment="1">
      <alignment vertical="top" wrapText="1"/>
    </xf>
    <xf numFmtId="164" fontId="8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top" wrapText="1"/>
    </xf>
    <xf numFmtId="1" fontId="8" fillId="33" borderId="15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right" vertical="top" wrapText="1"/>
    </xf>
    <xf numFmtId="3" fontId="8" fillId="33" borderId="13" xfId="0" applyNumberFormat="1" applyFont="1" applyFill="1" applyBorder="1" applyAlignment="1">
      <alignment horizontal="right" vertical="top" wrapText="1"/>
    </xf>
    <xf numFmtId="1" fontId="4" fillId="33" borderId="11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164" fontId="4" fillId="33" borderId="13" xfId="0" applyNumberFormat="1" applyFont="1" applyFill="1" applyBorder="1" applyAlignment="1">
      <alignment horizontal="right" vertical="top" wrapText="1"/>
    </xf>
    <xf numFmtId="164" fontId="4" fillId="33" borderId="13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6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0" borderId="13" xfId="0" applyFont="1" applyBorder="1" applyAlignment="1">
      <alignment horizontal="justify"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0" fontId="4" fillId="0" borderId="11" xfId="0" applyFont="1" applyBorder="1" applyAlignment="1">
      <alignment horizontal="justify" vertical="top" wrapText="1"/>
    </xf>
    <xf numFmtId="164" fontId="4" fillId="0" borderId="11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top" wrapText="1"/>
    </xf>
    <xf numFmtId="164" fontId="4" fillId="34" borderId="13" xfId="0" applyNumberFormat="1" applyFont="1" applyFill="1" applyBorder="1" applyAlignment="1">
      <alignment vertical="top" wrapText="1"/>
    </xf>
    <xf numFmtId="3" fontId="8" fillId="35" borderId="16" xfId="0" applyNumberFormat="1" applyFont="1" applyFill="1" applyBorder="1" applyAlignment="1">
      <alignment horizontal="right" vertical="top" wrapText="1"/>
    </xf>
    <xf numFmtId="3" fontId="8" fillId="34" borderId="13" xfId="0" applyNumberFormat="1" applyFont="1" applyFill="1" applyBorder="1" applyAlignment="1">
      <alignment vertical="top" wrapText="1"/>
    </xf>
    <xf numFmtId="4" fontId="4" fillId="34" borderId="13" xfId="0" applyNumberFormat="1" applyFont="1" applyFill="1" applyBorder="1" applyAlignment="1">
      <alignment vertical="top" wrapText="1"/>
    </xf>
    <xf numFmtId="164" fontId="4" fillId="34" borderId="13" xfId="0" applyNumberFormat="1" applyFont="1" applyFill="1" applyBorder="1" applyAlignment="1">
      <alignment horizontal="right" vertical="top" wrapText="1"/>
    </xf>
    <xf numFmtId="164" fontId="8" fillId="34" borderId="13" xfId="0" applyNumberFormat="1" applyFont="1" applyFill="1" applyBorder="1" applyAlignment="1">
      <alignment horizontal="right" vertical="top" wrapText="1"/>
    </xf>
    <xf numFmtId="3" fontId="8" fillId="34" borderId="13" xfId="0" applyNumberFormat="1" applyFont="1" applyFill="1" applyBorder="1" applyAlignment="1">
      <alignment horizontal="right" vertical="top" wrapText="1"/>
    </xf>
    <xf numFmtId="164" fontId="8" fillId="34" borderId="13" xfId="0" applyNumberFormat="1" applyFont="1" applyFill="1" applyBorder="1" applyAlignment="1">
      <alignment vertical="top" wrapText="1"/>
    </xf>
    <xf numFmtId="164" fontId="4" fillId="35" borderId="13" xfId="0" applyNumberFormat="1" applyFont="1" applyFill="1" applyBorder="1" applyAlignment="1">
      <alignment vertical="top" wrapText="1"/>
    </xf>
    <xf numFmtId="3" fontId="8" fillId="35" borderId="13" xfId="0" applyNumberFormat="1" applyFont="1" applyFill="1" applyBorder="1" applyAlignment="1">
      <alignment vertical="top" wrapText="1"/>
    </xf>
    <xf numFmtId="3" fontId="8" fillId="35" borderId="13" xfId="0" applyNumberFormat="1" applyFont="1" applyFill="1" applyBorder="1" applyAlignment="1">
      <alignment horizontal="righ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3" fontId="8" fillId="33" borderId="13" xfId="0" applyNumberFormat="1" applyFont="1" applyFill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164" fontId="8" fillId="33" borderId="13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16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view="pageBreakPreview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E56" sqref="E56:E58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5.125" style="0" customWidth="1"/>
    <col min="12" max="12" width="16.25390625" style="0" customWidth="1"/>
    <col min="13" max="13" width="19.25390625" style="0" customWidth="1"/>
    <col min="14" max="16384" width="8.25390625" style="0" customWidth="1"/>
  </cols>
  <sheetData>
    <row r="1" ht="12.75">
      <c r="C1"/>
    </row>
    <row r="2" spans="2:13" ht="79.5" customHeight="1">
      <c r="B2" s="2"/>
      <c r="C2" s="2"/>
      <c r="D2" s="2"/>
      <c r="E2" s="2"/>
      <c r="F2" s="2"/>
      <c r="G2" s="2"/>
      <c r="H2" s="2"/>
      <c r="I2" s="2"/>
      <c r="J2" s="132" t="s">
        <v>101</v>
      </c>
      <c r="K2" s="132"/>
      <c r="L2" s="132"/>
      <c r="M2" s="132"/>
    </row>
    <row r="3" spans="1:13" ht="48" customHeight="1">
      <c r="A3" s="3"/>
      <c r="B3" s="133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42" customHeight="1">
      <c r="A4" s="134" t="s">
        <v>1</v>
      </c>
      <c r="B4" s="134" t="s">
        <v>2</v>
      </c>
      <c r="C4" s="135" t="s">
        <v>3</v>
      </c>
      <c r="D4" s="134" t="s">
        <v>4</v>
      </c>
      <c r="E4" s="134" t="s">
        <v>5</v>
      </c>
      <c r="F4" s="134" t="s">
        <v>6</v>
      </c>
      <c r="G4" s="134" t="s">
        <v>7</v>
      </c>
      <c r="H4" s="134"/>
      <c r="I4" s="134"/>
      <c r="J4" s="134"/>
      <c r="K4" s="134"/>
      <c r="L4" s="134"/>
      <c r="M4" s="134" t="s">
        <v>8</v>
      </c>
    </row>
    <row r="5" spans="1:13" ht="38.25" customHeight="1">
      <c r="A5" s="134"/>
      <c r="B5" s="134"/>
      <c r="C5" s="135"/>
      <c r="D5" s="134"/>
      <c r="E5" s="134"/>
      <c r="F5" s="134"/>
      <c r="G5" s="104">
        <v>2015</v>
      </c>
      <c r="H5" s="104">
        <v>2016</v>
      </c>
      <c r="I5" s="104">
        <v>2017</v>
      </c>
      <c r="J5" s="104">
        <v>2018</v>
      </c>
      <c r="K5" s="111">
        <v>2019</v>
      </c>
      <c r="L5" s="104">
        <v>2020</v>
      </c>
      <c r="M5" s="134"/>
    </row>
    <row r="6" spans="1:13" ht="98.25" customHeight="1">
      <c r="A6" s="114" t="s">
        <v>9</v>
      </c>
      <c r="B6" s="114" t="s">
        <v>100</v>
      </c>
      <c r="C6" s="117"/>
      <c r="D6" s="114" t="s">
        <v>10</v>
      </c>
      <c r="E6" s="114" t="s">
        <v>11</v>
      </c>
      <c r="F6" s="7" t="s">
        <v>12</v>
      </c>
      <c r="G6" s="87">
        <f aca="true" t="shared" si="0" ref="G6:L6">SUM(G9,G11,G16,G19,G23,G27,G28,G31)</f>
        <v>97052.4</v>
      </c>
      <c r="H6" s="87">
        <f t="shared" si="0"/>
        <v>93809.2</v>
      </c>
      <c r="I6" s="87">
        <f t="shared" si="0"/>
        <v>100575</v>
      </c>
      <c r="J6" s="87">
        <f>SUM(J9,J11,J16,J19,J23,J27,J28,J31)</f>
        <v>108890.8</v>
      </c>
      <c r="K6" s="87">
        <f>SUM(K9,K11,K16,K19,K23,K27,K28,K31)</f>
        <v>120858.40000000001</v>
      </c>
      <c r="L6" s="87">
        <f t="shared" si="0"/>
        <v>117270</v>
      </c>
      <c r="M6" s="8">
        <f>SUM(G6:L6)</f>
        <v>638455.8</v>
      </c>
    </row>
    <row r="7" spans="1:13" ht="39.75" customHeight="1">
      <c r="A7" s="115"/>
      <c r="B7" s="115"/>
      <c r="C7" s="118"/>
      <c r="D7" s="115"/>
      <c r="E7" s="115"/>
      <c r="F7" s="13" t="s">
        <v>76</v>
      </c>
      <c r="G7" s="87">
        <v>0</v>
      </c>
      <c r="H7" s="87">
        <v>0</v>
      </c>
      <c r="I7" s="87">
        <v>0</v>
      </c>
      <c r="J7" s="87">
        <v>0</v>
      </c>
      <c r="K7" s="87">
        <v>103.3</v>
      </c>
      <c r="L7" s="87">
        <v>0</v>
      </c>
      <c r="M7" s="8">
        <f>SUM(G7:L7)</f>
        <v>103.3</v>
      </c>
    </row>
    <row r="8" spans="1:13" ht="38.25" customHeight="1">
      <c r="A8" s="116"/>
      <c r="B8" s="116"/>
      <c r="C8" s="119"/>
      <c r="D8" s="116"/>
      <c r="E8" s="116"/>
      <c r="F8" s="13" t="s">
        <v>14</v>
      </c>
      <c r="G8" s="87">
        <v>97052.4</v>
      </c>
      <c r="H8" s="87">
        <v>93809.2</v>
      </c>
      <c r="I8" s="87">
        <v>100575</v>
      </c>
      <c r="J8" s="87">
        <v>108890.8</v>
      </c>
      <c r="K8" s="87">
        <v>120755.1</v>
      </c>
      <c r="L8" s="87">
        <v>117270</v>
      </c>
      <c r="M8" s="8">
        <f>SUM(G8:L8)</f>
        <v>638352.5</v>
      </c>
    </row>
    <row r="9" spans="1:13" ht="63" customHeight="1">
      <c r="A9" s="9" t="s">
        <v>13</v>
      </c>
      <c r="B9" s="10" t="s">
        <v>97</v>
      </c>
      <c r="C9" s="11"/>
      <c r="D9" s="104" t="s">
        <v>10</v>
      </c>
      <c r="E9" s="104" t="s">
        <v>11</v>
      </c>
      <c r="F9" s="7" t="s">
        <v>14</v>
      </c>
      <c r="G9" s="87">
        <v>8032.4</v>
      </c>
      <c r="H9" s="87">
        <v>6370</v>
      </c>
      <c r="I9" s="87">
        <v>5700</v>
      </c>
      <c r="J9" s="87">
        <v>5960</v>
      </c>
      <c r="K9" s="87">
        <v>6590</v>
      </c>
      <c r="L9" s="87">
        <v>7000</v>
      </c>
      <c r="M9" s="8">
        <f>SUM(G9:L9)</f>
        <v>39652.4</v>
      </c>
    </row>
    <row r="10" spans="1:13" s="17" customFormat="1" ht="66.75" customHeight="1">
      <c r="A10" s="12"/>
      <c r="B10" s="13" t="s">
        <v>15</v>
      </c>
      <c r="C10" s="98">
        <v>1</v>
      </c>
      <c r="D10" s="13"/>
      <c r="E10" s="99" t="s">
        <v>16</v>
      </c>
      <c r="F10" s="13"/>
      <c r="G10" s="96">
        <v>50</v>
      </c>
      <c r="H10" s="96">
        <v>54</v>
      </c>
      <c r="I10" s="89">
        <v>54</v>
      </c>
      <c r="J10" s="96">
        <v>54</v>
      </c>
      <c r="K10" s="96">
        <v>54</v>
      </c>
      <c r="L10" s="96">
        <v>58</v>
      </c>
      <c r="M10" s="16"/>
    </row>
    <row r="11" spans="1:13" ht="66" customHeight="1">
      <c r="A11" s="18" t="s">
        <v>17</v>
      </c>
      <c r="B11" s="107" t="s">
        <v>18</v>
      </c>
      <c r="C11" s="105"/>
      <c r="D11" s="104" t="s">
        <v>10</v>
      </c>
      <c r="E11" s="104" t="s">
        <v>11</v>
      </c>
      <c r="F11" s="7" t="s">
        <v>14</v>
      </c>
      <c r="G11" s="87">
        <v>72954</v>
      </c>
      <c r="H11" s="87">
        <v>73917.4</v>
      </c>
      <c r="I11" s="87">
        <v>87468.7</v>
      </c>
      <c r="J11" s="87">
        <v>87195</v>
      </c>
      <c r="K11" s="87">
        <v>90595.6</v>
      </c>
      <c r="L11" s="87">
        <v>91700</v>
      </c>
      <c r="M11" s="8">
        <f>SUM(G11:L11)</f>
        <v>503830.69999999995</v>
      </c>
    </row>
    <row r="12" spans="1:13" s="20" customFormat="1" ht="40.5">
      <c r="A12" s="19"/>
      <c r="B12" s="13" t="s">
        <v>19</v>
      </c>
      <c r="C12" s="98">
        <v>0.25</v>
      </c>
      <c r="D12" s="13"/>
      <c r="E12" s="99" t="s">
        <v>16</v>
      </c>
      <c r="F12" s="13"/>
      <c r="G12" s="96">
        <v>720</v>
      </c>
      <c r="H12" s="96">
        <v>720</v>
      </c>
      <c r="I12" s="89">
        <v>720</v>
      </c>
      <c r="J12" s="96">
        <v>720</v>
      </c>
      <c r="K12" s="96">
        <v>720</v>
      </c>
      <c r="L12" s="96">
        <v>720</v>
      </c>
      <c r="M12" s="86">
        <v>720</v>
      </c>
    </row>
    <row r="13" spans="1:13" ht="40.5">
      <c r="A13" s="19"/>
      <c r="B13" s="13" t="s">
        <v>20</v>
      </c>
      <c r="C13" s="98">
        <v>0.25</v>
      </c>
      <c r="D13" s="13"/>
      <c r="E13" s="99" t="s">
        <v>21</v>
      </c>
      <c r="F13" s="13"/>
      <c r="G13" s="96">
        <v>140</v>
      </c>
      <c r="H13" s="96">
        <v>140</v>
      </c>
      <c r="I13" s="89">
        <v>140</v>
      </c>
      <c r="J13" s="89">
        <v>140</v>
      </c>
      <c r="K13" s="96">
        <v>140</v>
      </c>
      <c r="L13" s="96">
        <v>140</v>
      </c>
      <c r="M13" s="14">
        <v>140</v>
      </c>
    </row>
    <row r="14" spans="1:13" s="17" customFormat="1" ht="40.5">
      <c r="A14" s="12"/>
      <c r="B14" s="21" t="s">
        <v>22</v>
      </c>
      <c r="C14" s="22">
        <v>0.25</v>
      </c>
      <c r="D14" s="21"/>
      <c r="E14" s="23" t="s">
        <v>16</v>
      </c>
      <c r="F14" s="21"/>
      <c r="G14" s="93">
        <v>87</v>
      </c>
      <c r="H14" s="93">
        <v>87</v>
      </c>
      <c r="I14" s="93">
        <v>87</v>
      </c>
      <c r="J14" s="93">
        <v>87</v>
      </c>
      <c r="K14" s="93">
        <v>87</v>
      </c>
      <c r="L14" s="93">
        <v>87</v>
      </c>
      <c r="M14" s="24">
        <v>87</v>
      </c>
    </row>
    <row r="15" spans="1:13" s="20" customFormat="1" ht="60.75">
      <c r="A15" s="19"/>
      <c r="B15" s="13" t="s">
        <v>23</v>
      </c>
      <c r="C15" s="98">
        <v>0.25</v>
      </c>
      <c r="D15" s="13"/>
      <c r="E15" s="99" t="s">
        <v>24</v>
      </c>
      <c r="F15" s="13"/>
      <c r="G15" s="97">
        <v>2840</v>
      </c>
      <c r="H15" s="97">
        <v>2840</v>
      </c>
      <c r="I15" s="93">
        <v>2840</v>
      </c>
      <c r="J15" s="97">
        <v>2840</v>
      </c>
      <c r="K15" s="97">
        <v>2840</v>
      </c>
      <c r="L15" s="97">
        <v>2850</v>
      </c>
      <c r="M15" s="25">
        <v>2850</v>
      </c>
    </row>
    <row r="16" spans="1:13" ht="222.75">
      <c r="A16" s="18" t="s">
        <v>25</v>
      </c>
      <c r="B16" s="5" t="s">
        <v>102</v>
      </c>
      <c r="C16" s="6"/>
      <c r="D16" s="104" t="s">
        <v>10</v>
      </c>
      <c r="E16" s="104" t="s">
        <v>11</v>
      </c>
      <c r="F16" s="7" t="s">
        <v>14</v>
      </c>
      <c r="G16" s="87">
        <v>7366</v>
      </c>
      <c r="H16" s="87">
        <v>5976.6</v>
      </c>
      <c r="I16" s="87">
        <v>2326.3</v>
      </c>
      <c r="J16" s="87">
        <v>6605.8</v>
      </c>
      <c r="K16" s="87">
        <v>15001.2</v>
      </c>
      <c r="L16" s="87">
        <v>10000</v>
      </c>
      <c r="M16" s="8">
        <f>SUM(G16:L16)</f>
        <v>47275.9</v>
      </c>
    </row>
    <row r="17" spans="1:13" s="17" customFormat="1" ht="92.25" customHeight="1">
      <c r="A17" s="12"/>
      <c r="B17" s="21" t="s">
        <v>26</v>
      </c>
      <c r="C17" s="98">
        <v>0.5</v>
      </c>
      <c r="D17" s="21"/>
      <c r="E17" s="23" t="s">
        <v>27</v>
      </c>
      <c r="F17" s="21"/>
      <c r="G17" s="24">
        <v>100</v>
      </c>
      <c r="H17" s="24">
        <v>100</v>
      </c>
      <c r="I17" s="24">
        <v>100</v>
      </c>
      <c r="J17" s="24">
        <v>100</v>
      </c>
      <c r="K17" s="24">
        <v>100</v>
      </c>
      <c r="L17" s="24">
        <v>100</v>
      </c>
      <c r="M17" s="24">
        <v>100</v>
      </c>
    </row>
    <row r="18" spans="1:13" s="17" customFormat="1" ht="101.25">
      <c r="A18" s="12"/>
      <c r="B18" s="21" t="s">
        <v>28</v>
      </c>
      <c r="C18" s="98">
        <v>0.5</v>
      </c>
      <c r="D18" s="21"/>
      <c r="E18" s="23" t="s">
        <v>27</v>
      </c>
      <c r="F18" s="21"/>
      <c r="G18" s="24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</row>
    <row r="19" spans="1:13" ht="60.75">
      <c r="A19" s="26" t="s">
        <v>29</v>
      </c>
      <c r="B19" s="10" t="s">
        <v>30</v>
      </c>
      <c r="C19" s="27"/>
      <c r="D19" s="104" t="s">
        <v>10</v>
      </c>
      <c r="E19" s="104" t="s">
        <v>11</v>
      </c>
      <c r="F19" s="7" t="s">
        <v>14</v>
      </c>
      <c r="G19" s="8">
        <v>3400</v>
      </c>
      <c r="H19" s="8">
        <v>1400</v>
      </c>
      <c r="I19" s="8">
        <v>400</v>
      </c>
      <c r="J19" s="87">
        <v>1500</v>
      </c>
      <c r="K19" s="8">
        <v>1500</v>
      </c>
      <c r="L19" s="8">
        <v>1500</v>
      </c>
      <c r="M19" s="8">
        <f>SUM(G19:L19)</f>
        <v>9700</v>
      </c>
    </row>
    <row r="20" spans="1:13" s="17" customFormat="1" ht="38.25" customHeight="1">
      <c r="A20" s="12"/>
      <c r="B20" s="21" t="s">
        <v>31</v>
      </c>
      <c r="C20" s="22">
        <v>0.5</v>
      </c>
      <c r="D20" s="21"/>
      <c r="E20" s="23" t="s">
        <v>32</v>
      </c>
      <c r="F20" s="21"/>
      <c r="G20" s="15">
        <v>3570</v>
      </c>
      <c r="H20" s="15">
        <v>3570</v>
      </c>
      <c r="I20" s="15">
        <v>4500</v>
      </c>
      <c r="J20" s="89">
        <v>4500</v>
      </c>
      <c r="K20" s="15">
        <v>4500</v>
      </c>
      <c r="L20" s="15">
        <v>4500</v>
      </c>
      <c r="M20" s="15">
        <v>4500</v>
      </c>
    </row>
    <row r="21" spans="1:13" ht="40.5">
      <c r="A21" s="28"/>
      <c r="B21" s="21" t="s">
        <v>33</v>
      </c>
      <c r="C21" s="22">
        <v>0.25</v>
      </c>
      <c r="D21" s="21"/>
      <c r="E21" s="23" t="s">
        <v>34</v>
      </c>
      <c r="F21" s="21"/>
      <c r="G21" s="15">
        <v>84</v>
      </c>
      <c r="H21" s="15">
        <v>84</v>
      </c>
      <c r="I21" s="15">
        <v>85</v>
      </c>
      <c r="J21" s="89">
        <v>85</v>
      </c>
      <c r="K21" s="15">
        <v>85</v>
      </c>
      <c r="L21" s="15">
        <v>85</v>
      </c>
      <c r="M21" s="15">
        <v>85</v>
      </c>
    </row>
    <row r="22" spans="1:13" ht="125.25" customHeight="1">
      <c r="A22" s="12"/>
      <c r="B22" s="21" t="s">
        <v>35</v>
      </c>
      <c r="C22" s="29">
        <v>0.25</v>
      </c>
      <c r="D22" s="21"/>
      <c r="E22" s="23" t="s">
        <v>16</v>
      </c>
      <c r="F22" s="21"/>
      <c r="G22" s="15">
        <v>0</v>
      </c>
      <c r="H22" s="15">
        <v>0</v>
      </c>
      <c r="I22" s="15">
        <v>87</v>
      </c>
      <c r="J22" s="89">
        <v>87</v>
      </c>
      <c r="K22" s="15">
        <v>87</v>
      </c>
      <c r="L22" s="15">
        <v>87</v>
      </c>
      <c r="M22" s="15">
        <v>87</v>
      </c>
    </row>
    <row r="23" spans="1:13" s="35" customFormat="1" ht="103.5" customHeight="1">
      <c r="A23" s="26" t="s">
        <v>36</v>
      </c>
      <c r="B23" s="10" t="s">
        <v>37</v>
      </c>
      <c r="C23" s="30"/>
      <c r="D23" s="104" t="s">
        <v>10</v>
      </c>
      <c r="E23" s="31" t="s">
        <v>11</v>
      </c>
      <c r="F23" s="32" t="s">
        <v>14</v>
      </c>
      <c r="G23" s="33">
        <v>5000</v>
      </c>
      <c r="H23" s="34">
        <v>5395.2</v>
      </c>
      <c r="I23" s="8">
        <v>3550</v>
      </c>
      <c r="J23" s="95">
        <v>6500</v>
      </c>
      <c r="K23" s="34">
        <v>6000</v>
      </c>
      <c r="L23" s="34">
        <v>6000</v>
      </c>
      <c r="M23" s="34">
        <f>SUM(G23:L23)</f>
        <v>32445.2</v>
      </c>
    </row>
    <row r="24" spans="1:13" ht="60.75">
      <c r="A24" s="36"/>
      <c r="B24" s="13" t="s">
        <v>38</v>
      </c>
      <c r="C24" s="37">
        <v>0.5</v>
      </c>
      <c r="D24" s="38"/>
      <c r="E24" s="99" t="s">
        <v>16</v>
      </c>
      <c r="F24" s="13"/>
      <c r="G24" s="14">
        <v>0</v>
      </c>
      <c r="H24" s="14">
        <v>0</v>
      </c>
      <c r="I24" s="15">
        <v>60</v>
      </c>
      <c r="J24" s="96">
        <v>60</v>
      </c>
      <c r="K24" s="14">
        <v>60</v>
      </c>
      <c r="L24" s="14">
        <v>60</v>
      </c>
      <c r="M24" s="14">
        <v>60</v>
      </c>
    </row>
    <row r="25" spans="1:13" s="35" customFormat="1" ht="101.25">
      <c r="A25" s="36"/>
      <c r="B25" s="39" t="s">
        <v>39</v>
      </c>
      <c r="C25" s="40">
        <v>0.25</v>
      </c>
      <c r="D25" s="41"/>
      <c r="E25" s="42" t="s">
        <v>16</v>
      </c>
      <c r="F25" s="13"/>
      <c r="G25" s="14">
        <v>135</v>
      </c>
      <c r="H25" s="14">
        <v>135</v>
      </c>
      <c r="I25" s="15">
        <v>75</v>
      </c>
      <c r="J25" s="96">
        <v>75</v>
      </c>
      <c r="K25" s="14">
        <v>75</v>
      </c>
      <c r="L25" s="14">
        <v>75</v>
      </c>
      <c r="M25" s="14">
        <v>75</v>
      </c>
    </row>
    <row r="26" spans="1:13" ht="101.25" customHeight="1">
      <c r="A26" s="36"/>
      <c r="B26" s="43" t="s">
        <v>40</v>
      </c>
      <c r="C26" s="40">
        <v>0.25</v>
      </c>
      <c r="D26" s="41"/>
      <c r="E26" s="42" t="s">
        <v>34</v>
      </c>
      <c r="F26" s="13"/>
      <c r="G26" s="14">
        <v>0</v>
      </c>
      <c r="H26" s="14">
        <v>0</v>
      </c>
      <c r="I26" s="15">
        <v>15</v>
      </c>
      <c r="J26" s="96">
        <v>15</v>
      </c>
      <c r="K26" s="14">
        <v>15</v>
      </c>
      <c r="L26" s="14">
        <v>15</v>
      </c>
      <c r="M26" s="14">
        <v>15</v>
      </c>
    </row>
    <row r="27" spans="1:13" ht="60.75">
      <c r="A27" s="44" t="s">
        <v>41</v>
      </c>
      <c r="B27" s="45" t="s">
        <v>42</v>
      </c>
      <c r="C27" s="40"/>
      <c r="D27" s="46" t="s">
        <v>10</v>
      </c>
      <c r="E27" s="47" t="s">
        <v>11</v>
      </c>
      <c r="F27" s="13"/>
      <c r="G27" s="34">
        <v>300</v>
      </c>
      <c r="H27" s="34">
        <v>300</v>
      </c>
      <c r="I27" s="8">
        <v>300</v>
      </c>
      <c r="J27" s="95">
        <v>300</v>
      </c>
      <c r="K27" s="34">
        <v>300</v>
      </c>
      <c r="L27" s="34">
        <v>300</v>
      </c>
      <c r="M27" s="34">
        <f aca="true" t="shared" si="1" ref="M27:M34">SUM(G27:L27)</f>
        <v>1800</v>
      </c>
    </row>
    <row r="28" spans="1:13" ht="58.5" customHeight="1">
      <c r="A28" s="120" t="s">
        <v>43</v>
      </c>
      <c r="B28" s="123" t="s">
        <v>99</v>
      </c>
      <c r="C28" s="126"/>
      <c r="D28" s="129" t="s">
        <v>44</v>
      </c>
      <c r="E28" s="129" t="s">
        <v>11</v>
      </c>
      <c r="F28" s="13" t="s">
        <v>12</v>
      </c>
      <c r="G28" s="34"/>
      <c r="H28" s="34">
        <v>450</v>
      </c>
      <c r="I28" s="8">
        <v>450</v>
      </c>
      <c r="J28" s="95">
        <v>450</v>
      </c>
      <c r="K28" s="34">
        <v>471.6</v>
      </c>
      <c r="L28" s="34">
        <v>370</v>
      </c>
      <c r="M28" s="34">
        <f t="shared" si="1"/>
        <v>2191.6</v>
      </c>
    </row>
    <row r="29" spans="1:13" ht="24.75" customHeight="1">
      <c r="A29" s="121"/>
      <c r="B29" s="124"/>
      <c r="C29" s="127"/>
      <c r="D29" s="130"/>
      <c r="E29" s="130"/>
      <c r="F29" s="13" t="s">
        <v>76</v>
      </c>
      <c r="G29" s="34"/>
      <c r="H29" s="34"/>
      <c r="I29" s="8"/>
      <c r="J29" s="95"/>
      <c r="K29" s="34">
        <v>103.3</v>
      </c>
      <c r="L29" s="34"/>
      <c r="M29" s="34">
        <f t="shared" si="1"/>
        <v>103.3</v>
      </c>
    </row>
    <row r="30" spans="1:13" ht="24.75" customHeight="1">
      <c r="A30" s="122"/>
      <c r="B30" s="125"/>
      <c r="C30" s="128"/>
      <c r="D30" s="131"/>
      <c r="E30" s="131"/>
      <c r="F30" s="13" t="s">
        <v>14</v>
      </c>
      <c r="G30" s="34"/>
      <c r="H30" s="34"/>
      <c r="I30" s="8"/>
      <c r="J30" s="95"/>
      <c r="K30" s="34">
        <v>368.3</v>
      </c>
      <c r="L30" s="34">
        <v>370</v>
      </c>
      <c r="M30" s="34">
        <f t="shared" si="1"/>
        <v>738.3</v>
      </c>
    </row>
    <row r="31" spans="1:13" s="49" customFormat="1" ht="44.25" customHeight="1">
      <c r="A31" s="48" t="s">
        <v>45</v>
      </c>
      <c r="B31" s="112" t="s">
        <v>46</v>
      </c>
      <c r="C31" s="40"/>
      <c r="D31" s="46" t="s">
        <v>47</v>
      </c>
      <c r="E31" s="47" t="s">
        <v>11</v>
      </c>
      <c r="F31" s="13"/>
      <c r="G31" s="34"/>
      <c r="H31" s="34"/>
      <c r="I31" s="8">
        <v>380</v>
      </c>
      <c r="J31" s="95">
        <v>380</v>
      </c>
      <c r="K31" s="34">
        <v>400</v>
      </c>
      <c r="L31" s="34">
        <v>400</v>
      </c>
      <c r="M31" s="34">
        <f t="shared" si="1"/>
        <v>1560</v>
      </c>
    </row>
    <row r="32" spans="1:13" ht="81">
      <c r="A32" s="106" t="s">
        <v>48</v>
      </c>
      <c r="B32" s="106" t="s">
        <v>49</v>
      </c>
      <c r="C32" s="109"/>
      <c r="D32" s="106" t="s">
        <v>10</v>
      </c>
      <c r="E32" s="106" t="s">
        <v>11</v>
      </c>
      <c r="F32" s="7" t="s">
        <v>12</v>
      </c>
      <c r="G32" s="87">
        <f aca="true" t="shared" si="2" ref="G32:L32">SUM(G33,G34,G37)</f>
        <v>41608.9</v>
      </c>
      <c r="H32" s="87">
        <f t="shared" si="2"/>
        <v>41707.9</v>
      </c>
      <c r="I32" s="87">
        <f t="shared" si="2"/>
        <v>49456</v>
      </c>
      <c r="J32" s="87">
        <f t="shared" si="2"/>
        <v>47114.7</v>
      </c>
      <c r="K32" s="87">
        <f t="shared" si="2"/>
        <v>49911.1</v>
      </c>
      <c r="L32" s="87">
        <f t="shared" si="2"/>
        <v>49000</v>
      </c>
      <c r="M32" s="87">
        <f>SUM(G32:L32)</f>
        <v>278798.6</v>
      </c>
    </row>
    <row r="33" spans="1:13" ht="58.5" customHeight="1">
      <c r="A33" s="114" t="s">
        <v>50</v>
      </c>
      <c r="B33" s="123" t="s">
        <v>98</v>
      </c>
      <c r="C33" s="135"/>
      <c r="D33" s="134" t="s">
        <v>10</v>
      </c>
      <c r="E33" s="134" t="s">
        <v>11</v>
      </c>
      <c r="F33" s="50" t="s">
        <v>14</v>
      </c>
      <c r="G33" s="91">
        <v>40529</v>
      </c>
      <c r="H33" s="91">
        <v>40200</v>
      </c>
      <c r="I33" s="91">
        <v>48519.4</v>
      </c>
      <c r="J33" s="91">
        <v>45514.7</v>
      </c>
      <c r="K33" s="91">
        <v>48071.1</v>
      </c>
      <c r="L33" s="91">
        <v>47400</v>
      </c>
      <c r="M33" s="91">
        <f t="shared" si="1"/>
        <v>270234.19999999995</v>
      </c>
    </row>
    <row r="34" spans="1:13" ht="38.25" customHeight="1">
      <c r="A34" s="114"/>
      <c r="B34" s="125"/>
      <c r="C34" s="135"/>
      <c r="D34" s="134"/>
      <c r="E34" s="134"/>
      <c r="F34" s="50" t="s">
        <v>51</v>
      </c>
      <c r="G34" s="91">
        <v>7.9</v>
      </c>
      <c r="H34" s="91">
        <v>7.9</v>
      </c>
      <c r="I34" s="91">
        <v>6.6</v>
      </c>
      <c r="J34" s="91">
        <v>0</v>
      </c>
      <c r="K34" s="91">
        <v>0</v>
      </c>
      <c r="L34" s="91">
        <v>0</v>
      </c>
      <c r="M34" s="91">
        <f t="shared" si="1"/>
        <v>22.4</v>
      </c>
    </row>
    <row r="35" spans="1:13" s="17" customFormat="1" ht="63.75" customHeight="1">
      <c r="A35" s="114"/>
      <c r="B35" s="52" t="s">
        <v>52</v>
      </c>
      <c r="C35" s="53">
        <v>0.6</v>
      </c>
      <c r="D35" s="23"/>
      <c r="E35" s="23" t="s">
        <v>21</v>
      </c>
      <c r="F35" s="54"/>
      <c r="G35" s="92">
        <v>38.8</v>
      </c>
      <c r="H35" s="92">
        <v>38.9</v>
      </c>
      <c r="I35" s="92">
        <v>39</v>
      </c>
      <c r="J35" s="92">
        <v>39</v>
      </c>
      <c r="K35" s="92">
        <v>39</v>
      </c>
      <c r="L35" s="92">
        <v>39</v>
      </c>
      <c r="M35" s="92">
        <v>39</v>
      </c>
    </row>
    <row r="36" spans="1:13" ht="64.5" customHeight="1">
      <c r="A36" s="114"/>
      <c r="B36" s="55" t="s">
        <v>53</v>
      </c>
      <c r="C36" s="56">
        <v>0.4</v>
      </c>
      <c r="D36" s="57"/>
      <c r="E36" s="57" t="s">
        <v>54</v>
      </c>
      <c r="F36" s="23"/>
      <c r="G36" s="93">
        <v>6000</v>
      </c>
      <c r="H36" s="93">
        <v>6000</v>
      </c>
      <c r="I36" s="93">
        <v>6000</v>
      </c>
      <c r="J36" s="93">
        <v>6000</v>
      </c>
      <c r="K36" s="93">
        <v>6000</v>
      </c>
      <c r="L36" s="93">
        <v>6000</v>
      </c>
      <c r="M36" s="93">
        <v>6000</v>
      </c>
    </row>
    <row r="37" spans="1:13" ht="234.75" customHeight="1">
      <c r="A37" s="114" t="s">
        <v>55</v>
      </c>
      <c r="B37" s="5" t="s">
        <v>103</v>
      </c>
      <c r="C37" s="109"/>
      <c r="D37" s="104" t="s">
        <v>10</v>
      </c>
      <c r="E37" s="106" t="s">
        <v>11</v>
      </c>
      <c r="F37" s="7" t="s">
        <v>14</v>
      </c>
      <c r="G37" s="91">
        <v>1072</v>
      </c>
      <c r="H37" s="91">
        <v>1500</v>
      </c>
      <c r="I37" s="91">
        <v>930</v>
      </c>
      <c r="J37" s="91">
        <v>1600</v>
      </c>
      <c r="K37" s="91">
        <v>1840</v>
      </c>
      <c r="L37" s="91">
        <v>1600</v>
      </c>
      <c r="M37" s="91">
        <f>SUM(G37:L37)</f>
        <v>8542</v>
      </c>
    </row>
    <row r="38" spans="1:13" s="17" customFormat="1" ht="81">
      <c r="A38" s="114"/>
      <c r="B38" s="21" t="s">
        <v>56</v>
      </c>
      <c r="C38" s="98">
        <v>0.9</v>
      </c>
      <c r="D38" s="23"/>
      <c r="E38" s="23" t="s">
        <v>27</v>
      </c>
      <c r="F38" s="23"/>
      <c r="G38" s="93">
        <v>100</v>
      </c>
      <c r="H38" s="93">
        <v>100</v>
      </c>
      <c r="I38" s="93">
        <v>100</v>
      </c>
      <c r="J38" s="93">
        <v>100</v>
      </c>
      <c r="K38" s="93">
        <v>100</v>
      </c>
      <c r="L38" s="93">
        <v>100</v>
      </c>
      <c r="M38" s="93">
        <v>100</v>
      </c>
    </row>
    <row r="39" spans="1:13" ht="60.75">
      <c r="A39" s="114"/>
      <c r="B39" s="21" t="s">
        <v>57</v>
      </c>
      <c r="C39" s="22">
        <v>0.1</v>
      </c>
      <c r="D39" s="54"/>
      <c r="E39" s="23" t="s">
        <v>58</v>
      </c>
      <c r="F39" s="21"/>
      <c r="G39" s="93">
        <v>30</v>
      </c>
      <c r="H39" s="93">
        <v>32</v>
      </c>
      <c r="I39" s="93">
        <v>32</v>
      </c>
      <c r="J39" s="93">
        <v>34</v>
      </c>
      <c r="K39" s="93">
        <v>35</v>
      </c>
      <c r="L39" s="93">
        <v>35</v>
      </c>
      <c r="M39" s="93">
        <v>35</v>
      </c>
    </row>
    <row r="40" spans="1:13" ht="126.75" customHeight="1">
      <c r="A40" s="9" t="s">
        <v>59</v>
      </c>
      <c r="B40" s="110" t="s">
        <v>104</v>
      </c>
      <c r="C40" s="6"/>
      <c r="D40" s="58" t="s">
        <v>10</v>
      </c>
      <c r="E40" s="104" t="s">
        <v>11</v>
      </c>
      <c r="F40" s="7" t="s">
        <v>12</v>
      </c>
      <c r="G40" s="87">
        <f aca="true" t="shared" si="3" ref="G40:L40">SUM(G41,G45,G49)</f>
        <v>18881</v>
      </c>
      <c r="H40" s="87">
        <f t="shared" si="3"/>
        <v>19700</v>
      </c>
      <c r="I40" s="87">
        <f t="shared" si="3"/>
        <v>21943.7</v>
      </c>
      <c r="J40" s="87">
        <f t="shared" si="3"/>
        <v>22571</v>
      </c>
      <c r="K40" s="87">
        <f t="shared" si="3"/>
        <v>26560.5</v>
      </c>
      <c r="L40" s="87">
        <f t="shared" si="3"/>
        <v>25100</v>
      </c>
      <c r="M40" s="87">
        <f>SUM(G40:L40)</f>
        <v>134756.2</v>
      </c>
    </row>
    <row r="41" spans="1:13" ht="53.25" customHeight="1">
      <c r="A41" s="114" t="s">
        <v>60</v>
      </c>
      <c r="B41" s="5" t="s">
        <v>61</v>
      </c>
      <c r="C41" s="109"/>
      <c r="D41" s="104" t="s">
        <v>10</v>
      </c>
      <c r="E41" s="104" t="s">
        <v>11</v>
      </c>
      <c r="F41" s="7" t="s">
        <v>14</v>
      </c>
      <c r="G41" s="87">
        <v>18181</v>
      </c>
      <c r="H41" s="87">
        <v>18200</v>
      </c>
      <c r="I41" s="87">
        <v>20532.4</v>
      </c>
      <c r="J41" s="87">
        <v>20700</v>
      </c>
      <c r="K41" s="87">
        <v>23860.5</v>
      </c>
      <c r="L41" s="87">
        <v>23100</v>
      </c>
      <c r="M41" s="87">
        <f>SUM(G41:L41)</f>
        <v>124573.9</v>
      </c>
    </row>
    <row r="42" spans="1:13" s="17" customFormat="1" ht="40.5">
      <c r="A42" s="114"/>
      <c r="B42" s="55" t="s">
        <v>62</v>
      </c>
      <c r="C42" s="56">
        <v>0.25</v>
      </c>
      <c r="D42" s="54"/>
      <c r="E42" s="57" t="s">
        <v>63</v>
      </c>
      <c r="F42" s="21"/>
      <c r="G42" s="94">
        <v>52.3</v>
      </c>
      <c r="H42" s="94">
        <v>52.4</v>
      </c>
      <c r="I42" s="94">
        <v>52.5</v>
      </c>
      <c r="J42" s="94">
        <v>52.6</v>
      </c>
      <c r="K42" s="94">
        <v>52.7</v>
      </c>
      <c r="L42" s="94">
        <v>52.8</v>
      </c>
      <c r="M42" s="94">
        <v>52.8</v>
      </c>
    </row>
    <row r="43" spans="1:13" ht="60.75">
      <c r="A43" s="114"/>
      <c r="B43" s="55" t="s">
        <v>64</v>
      </c>
      <c r="C43" s="56">
        <v>0.25</v>
      </c>
      <c r="D43" s="54"/>
      <c r="E43" s="57" t="s">
        <v>65</v>
      </c>
      <c r="F43" s="21"/>
      <c r="G43" s="89">
        <v>600</v>
      </c>
      <c r="H43" s="89">
        <v>660</v>
      </c>
      <c r="I43" s="89">
        <v>660</v>
      </c>
      <c r="J43" s="89">
        <v>665</v>
      </c>
      <c r="K43" s="89">
        <v>665</v>
      </c>
      <c r="L43" s="89">
        <v>670</v>
      </c>
      <c r="M43" s="89">
        <v>670</v>
      </c>
    </row>
    <row r="44" spans="1:13" ht="40.5">
      <c r="A44" s="59"/>
      <c r="B44" s="60" t="s">
        <v>66</v>
      </c>
      <c r="C44" s="22">
        <v>0.5</v>
      </c>
      <c r="D44" s="54"/>
      <c r="E44" s="23" t="s">
        <v>65</v>
      </c>
      <c r="F44" s="21"/>
      <c r="G44" s="89">
        <v>52800</v>
      </c>
      <c r="H44" s="89">
        <v>53000</v>
      </c>
      <c r="I44" s="89">
        <v>53200</v>
      </c>
      <c r="J44" s="89">
        <v>53400</v>
      </c>
      <c r="K44" s="89">
        <v>53600</v>
      </c>
      <c r="L44" s="89">
        <v>53800</v>
      </c>
      <c r="M44" s="89">
        <v>53800</v>
      </c>
    </row>
    <row r="45" spans="1:13" ht="195" customHeight="1">
      <c r="A45" s="104" t="s">
        <v>67</v>
      </c>
      <c r="B45" s="107" t="s">
        <v>106</v>
      </c>
      <c r="C45" s="105"/>
      <c r="D45" s="104" t="s">
        <v>10</v>
      </c>
      <c r="E45" s="104" t="s">
        <v>11</v>
      </c>
      <c r="F45" s="7" t="s">
        <v>14</v>
      </c>
      <c r="G45" s="87">
        <v>700</v>
      </c>
      <c r="H45" s="87">
        <v>1500</v>
      </c>
      <c r="I45" s="87">
        <v>220</v>
      </c>
      <c r="J45" s="87">
        <v>730</v>
      </c>
      <c r="K45" s="87">
        <v>2700</v>
      </c>
      <c r="L45" s="87">
        <v>2000</v>
      </c>
      <c r="M45" s="87">
        <f>SUM(G45:L45)</f>
        <v>7850</v>
      </c>
    </row>
    <row r="46" spans="1:13" s="17" customFormat="1" ht="60.75">
      <c r="A46" s="61"/>
      <c r="B46" s="62" t="s">
        <v>68</v>
      </c>
      <c r="C46" s="63">
        <v>0.5</v>
      </c>
      <c r="D46" s="64"/>
      <c r="E46" s="59" t="s">
        <v>27</v>
      </c>
      <c r="F46" s="65"/>
      <c r="G46" s="66">
        <v>100</v>
      </c>
      <c r="H46" s="66">
        <v>100</v>
      </c>
      <c r="I46" s="66">
        <v>100</v>
      </c>
      <c r="J46" s="66">
        <v>100</v>
      </c>
      <c r="K46" s="66">
        <v>100</v>
      </c>
      <c r="L46" s="66">
        <v>100</v>
      </c>
      <c r="M46" s="66">
        <v>100</v>
      </c>
    </row>
    <row r="47" spans="1:13" ht="62.25" customHeight="1">
      <c r="A47" s="61"/>
      <c r="B47" s="55" t="s">
        <v>69</v>
      </c>
      <c r="C47" s="56">
        <v>0.25</v>
      </c>
      <c r="D47" s="54"/>
      <c r="E47" s="23" t="s">
        <v>27</v>
      </c>
      <c r="F47" s="21"/>
      <c r="G47" s="16">
        <v>1</v>
      </c>
      <c r="H47" s="16">
        <v>1.5</v>
      </c>
      <c r="I47" s="16">
        <v>1.5</v>
      </c>
      <c r="J47" s="16">
        <v>2</v>
      </c>
      <c r="K47" s="16">
        <v>2.5</v>
      </c>
      <c r="L47" s="16">
        <v>2.5</v>
      </c>
      <c r="M47" s="16">
        <v>2.5</v>
      </c>
    </row>
    <row r="48" spans="1:13" ht="40.5">
      <c r="A48" s="67"/>
      <c r="B48" s="60" t="s">
        <v>70</v>
      </c>
      <c r="C48" s="22">
        <v>0.25</v>
      </c>
      <c r="D48" s="54"/>
      <c r="E48" s="23" t="s">
        <v>58</v>
      </c>
      <c r="F48" s="21"/>
      <c r="G48" s="15">
        <v>2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</row>
    <row r="49" spans="1:13" ht="246" customHeight="1">
      <c r="A49" s="68" t="s">
        <v>71</v>
      </c>
      <c r="B49" s="5" t="s">
        <v>105</v>
      </c>
      <c r="C49" s="69"/>
      <c r="D49" s="58">
        <v>2017</v>
      </c>
      <c r="E49" s="104" t="s">
        <v>11</v>
      </c>
      <c r="F49" s="21"/>
      <c r="G49" s="89"/>
      <c r="H49" s="89"/>
      <c r="I49" s="87">
        <v>1191.3</v>
      </c>
      <c r="J49" s="87">
        <v>1141</v>
      </c>
      <c r="K49" s="90">
        <v>0</v>
      </c>
      <c r="L49" s="90">
        <v>0</v>
      </c>
      <c r="M49" s="87">
        <f>SUM(G49:L49)</f>
        <v>2332.3</v>
      </c>
    </row>
    <row r="50" spans="1:13" ht="86.25" customHeight="1">
      <c r="A50" s="4" t="s">
        <v>72</v>
      </c>
      <c r="B50" s="106" t="s">
        <v>73</v>
      </c>
      <c r="C50" s="6"/>
      <c r="D50" s="58" t="s">
        <v>10</v>
      </c>
      <c r="E50" s="104" t="s">
        <v>11</v>
      </c>
      <c r="F50" s="7" t="s">
        <v>12</v>
      </c>
      <c r="G50" s="87">
        <f>SUM(G51,G52,G56)</f>
        <v>86635.2</v>
      </c>
      <c r="H50" s="87">
        <f>SUM(H51,H52,H56)</f>
        <v>85531</v>
      </c>
      <c r="I50" s="87">
        <f>SUM(I51,I52,I56)</f>
        <v>83901.8</v>
      </c>
      <c r="J50" s="87">
        <f>SUM(J51,J52,J56)</f>
        <v>94236.7</v>
      </c>
      <c r="K50" s="87">
        <f>SUM(K51,K52,K56,K58,K57)</f>
        <v>112785.09999999999</v>
      </c>
      <c r="L50" s="87">
        <f>SUM(L51,L52,L56)</f>
        <v>103170</v>
      </c>
      <c r="M50" s="87">
        <f>SUM(G50:L50)</f>
        <v>566259.8</v>
      </c>
    </row>
    <row r="51" spans="1:13" ht="44.25" customHeight="1">
      <c r="A51" s="134" t="s">
        <v>74</v>
      </c>
      <c r="B51" s="136" t="s">
        <v>75</v>
      </c>
      <c r="C51" s="135"/>
      <c r="D51" s="134" t="s">
        <v>10</v>
      </c>
      <c r="E51" s="134" t="s">
        <v>11</v>
      </c>
      <c r="F51" s="7" t="s">
        <v>14</v>
      </c>
      <c r="G51" s="87">
        <v>83740</v>
      </c>
      <c r="H51" s="87">
        <v>83740</v>
      </c>
      <c r="I51" s="87">
        <v>82901.8</v>
      </c>
      <c r="J51" s="87">
        <v>93101.7</v>
      </c>
      <c r="K51" s="87">
        <v>105209.2</v>
      </c>
      <c r="L51" s="87">
        <v>102170</v>
      </c>
      <c r="M51" s="87">
        <f>SUM(G51:L51)</f>
        <v>550862.7</v>
      </c>
    </row>
    <row r="52" spans="1:13" ht="45.75" customHeight="1">
      <c r="A52" s="134"/>
      <c r="B52" s="136"/>
      <c r="C52" s="135"/>
      <c r="D52" s="134"/>
      <c r="E52" s="134"/>
      <c r="F52" s="7" t="s">
        <v>76</v>
      </c>
      <c r="G52" s="8">
        <v>0</v>
      </c>
      <c r="H52" s="8">
        <v>0</v>
      </c>
      <c r="I52" s="8">
        <v>0</v>
      </c>
      <c r="J52" s="8">
        <v>135</v>
      </c>
      <c r="K52" s="8">
        <v>0</v>
      </c>
      <c r="L52" s="8">
        <v>0</v>
      </c>
      <c r="M52" s="8">
        <f>SUM(G52:L52)</f>
        <v>135</v>
      </c>
    </row>
    <row r="53" spans="1:13" s="17" customFormat="1" ht="39.75" customHeight="1">
      <c r="A53" s="134"/>
      <c r="B53" s="55" t="s">
        <v>77</v>
      </c>
      <c r="C53" s="56">
        <v>0.5</v>
      </c>
      <c r="D53" s="54"/>
      <c r="E53" s="57" t="s">
        <v>24</v>
      </c>
      <c r="F53" s="21"/>
      <c r="G53" s="15">
        <v>2010</v>
      </c>
      <c r="H53" s="15">
        <v>2015</v>
      </c>
      <c r="I53" s="15">
        <v>2020</v>
      </c>
      <c r="J53" s="15">
        <v>2025</v>
      </c>
      <c r="K53" s="15">
        <v>2030</v>
      </c>
      <c r="L53" s="15">
        <v>2035</v>
      </c>
      <c r="M53" s="15">
        <v>2035</v>
      </c>
    </row>
    <row r="54" spans="1:13" ht="40.5">
      <c r="A54" s="134"/>
      <c r="B54" s="60" t="s">
        <v>78</v>
      </c>
      <c r="C54" s="22">
        <v>0.25</v>
      </c>
      <c r="D54" s="54"/>
      <c r="E54" s="57" t="s">
        <v>16</v>
      </c>
      <c r="F54" s="21"/>
      <c r="G54" s="15">
        <v>220</v>
      </c>
      <c r="H54" s="15">
        <v>220</v>
      </c>
      <c r="I54" s="15">
        <v>230</v>
      </c>
      <c r="J54" s="15">
        <v>230</v>
      </c>
      <c r="K54" s="15">
        <v>240</v>
      </c>
      <c r="L54" s="15">
        <v>240</v>
      </c>
      <c r="M54" s="15">
        <v>240</v>
      </c>
    </row>
    <row r="55" spans="1:13" ht="60.75">
      <c r="A55" s="134"/>
      <c r="B55" s="55" t="s">
        <v>79</v>
      </c>
      <c r="C55" s="56">
        <v>0.25</v>
      </c>
      <c r="D55" s="54"/>
      <c r="E55" s="57" t="s">
        <v>24</v>
      </c>
      <c r="F55" s="21"/>
      <c r="G55" s="15">
        <v>840</v>
      </c>
      <c r="H55" s="15">
        <v>850</v>
      </c>
      <c r="I55" s="15">
        <v>850</v>
      </c>
      <c r="J55" s="15">
        <v>850</v>
      </c>
      <c r="K55" s="15">
        <v>850</v>
      </c>
      <c r="L55" s="15">
        <v>850</v>
      </c>
      <c r="M55" s="15">
        <v>850</v>
      </c>
    </row>
    <row r="56" spans="1:13" ht="45" customHeight="1">
      <c r="A56" s="137" t="s">
        <v>80</v>
      </c>
      <c r="B56" s="123" t="s">
        <v>107</v>
      </c>
      <c r="C56" s="117"/>
      <c r="D56" s="114" t="s">
        <v>10</v>
      </c>
      <c r="E56" s="114" t="s">
        <v>11</v>
      </c>
      <c r="F56" s="7" t="s">
        <v>14</v>
      </c>
      <c r="G56" s="51">
        <v>2895.2</v>
      </c>
      <c r="H56" s="8">
        <v>1791</v>
      </c>
      <c r="I56" s="8">
        <v>1000</v>
      </c>
      <c r="J56" s="87">
        <v>1000</v>
      </c>
      <c r="K56" s="8">
        <v>1575.9</v>
      </c>
      <c r="L56" s="8">
        <v>1000</v>
      </c>
      <c r="M56" s="8">
        <f>SUM(G56:L56)</f>
        <v>9262.1</v>
      </c>
    </row>
    <row r="57" spans="1:13" ht="43.5" customHeight="1">
      <c r="A57" s="137"/>
      <c r="B57" s="124"/>
      <c r="C57" s="118"/>
      <c r="D57" s="115"/>
      <c r="E57" s="115"/>
      <c r="F57" s="7" t="s">
        <v>51</v>
      </c>
      <c r="G57" s="51"/>
      <c r="H57" s="8"/>
      <c r="I57" s="8"/>
      <c r="J57" s="87"/>
      <c r="K57" s="8">
        <v>5760</v>
      </c>
      <c r="L57" s="8"/>
      <c r="M57" s="8"/>
    </row>
    <row r="58" spans="1:13" ht="182.25" customHeight="1">
      <c r="A58" s="137"/>
      <c r="B58" s="125"/>
      <c r="C58" s="119"/>
      <c r="D58" s="116"/>
      <c r="E58" s="116"/>
      <c r="F58" s="7" t="s">
        <v>76</v>
      </c>
      <c r="G58" s="51"/>
      <c r="H58" s="8"/>
      <c r="I58" s="8"/>
      <c r="J58" s="87"/>
      <c r="K58" s="8">
        <v>240</v>
      </c>
      <c r="L58" s="8"/>
      <c r="M58" s="8">
        <f>SUM(G58:L58)</f>
        <v>240</v>
      </c>
    </row>
    <row r="59" spans="1:13" ht="81">
      <c r="A59" s="137"/>
      <c r="B59" s="13" t="s">
        <v>81</v>
      </c>
      <c r="C59" s="98">
        <v>0.5</v>
      </c>
      <c r="D59" s="104"/>
      <c r="E59" s="57" t="s">
        <v>27</v>
      </c>
      <c r="F59" s="21"/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</row>
    <row r="60" spans="1:13" ht="120" customHeight="1">
      <c r="A60" s="137"/>
      <c r="B60" s="13" t="s">
        <v>82</v>
      </c>
      <c r="C60" s="98">
        <v>0.5</v>
      </c>
      <c r="D60" s="50"/>
      <c r="E60" s="23" t="s">
        <v>27</v>
      </c>
      <c r="F60" s="21"/>
      <c r="G60" s="15">
        <v>100</v>
      </c>
      <c r="H60" s="15">
        <v>100</v>
      </c>
      <c r="I60" s="15">
        <v>100</v>
      </c>
      <c r="J60" s="15">
        <v>100</v>
      </c>
      <c r="K60" s="15">
        <v>100</v>
      </c>
      <c r="L60" s="15">
        <v>100</v>
      </c>
      <c r="M60" s="15">
        <v>100</v>
      </c>
    </row>
    <row r="61" spans="1:13" ht="105" customHeight="1">
      <c r="A61" s="4" t="s">
        <v>83</v>
      </c>
      <c r="B61" s="106" t="s">
        <v>84</v>
      </c>
      <c r="C61" s="6"/>
      <c r="D61" s="58" t="s">
        <v>10</v>
      </c>
      <c r="E61" s="104" t="s">
        <v>11</v>
      </c>
      <c r="F61" s="7" t="s">
        <v>12</v>
      </c>
      <c r="G61" s="87">
        <f>SUM(G62,G64,G65)</f>
        <v>18260.6</v>
      </c>
      <c r="H61" s="87">
        <f>SUM(H62,H64,H65)</f>
        <v>17466</v>
      </c>
      <c r="I61" s="87">
        <f>SUM(I62,I64,I65)</f>
        <v>19220.8</v>
      </c>
      <c r="J61" s="87">
        <f>SUM(J62,J64,J65)</f>
        <v>39996.700000000004</v>
      </c>
      <c r="K61" s="87">
        <f>SUM(K62,K64,K65)+K67</f>
        <v>41669</v>
      </c>
      <c r="L61" s="87">
        <f>SUM(L62,L64,L65)+L67</f>
        <v>41956</v>
      </c>
      <c r="M61" s="87">
        <f>SUM(G61:L61)</f>
        <v>178569.1</v>
      </c>
    </row>
    <row r="62" spans="1:13" ht="60.75">
      <c r="A62" s="104" t="s">
        <v>85</v>
      </c>
      <c r="B62" s="107" t="s">
        <v>86</v>
      </c>
      <c r="C62" s="105"/>
      <c r="D62" s="104" t="s">
        <v>10</v>
      </c>
      <c r="E62" s="104" t="s">
        <v>11</v>
      </c>
      <c r="F62" s="50" t="s">
        <v>14</v>
      </c>
      <c r="G62" s="8">
        <v>3646.5</v>
      </c>
      <c r="H62" s="8">
        <v>3859.2</v>
      </c>
      <c r="I62" s="8">
        <v>4132</v>
      </c>
      <c r="J62" s="87">
        <v>5365.8</v>
      </c>
      <c r="K62" s="8">
        <v>5689.3</v>
      </c>
      <c r="L62" s="8">
        <v>5753</v>
      </c>
      <c r="M62" s="8">
        <f>SUM(G62:L62)</f>
        <v>28445.8</v>
      </c>
    </row>
    <row r="63" spans="1:13" s="74" customFormat="1" ht="78.75" customHeight="1">
      <c r="A63" s="67"/>
      <c r="B63" s="70" t="s">
        <v>87</v>
      </c>
      <c r="C63" s="63">
        <v>1</v>
      </c>
      <c r="D63" s="71"/>
      <c r="E63" s="63" t="s">
        <v>88</v>
      </c>
      <c r="F63" s="71"/>
      <c r="G63" s="72">
        <v>12</v>
      </c>
      <c r="H63" s="72">
        <v>12</v>
      </c>
      <c r="I63" s="73">
        <v>12</v>
      </c>
      <c r="J63" s="88">
        <v>12</v>
      </c>
      <c r="K63" s="72">
        <v>12</v>
      </c>
      <c r="L63" s="72">
        <v>12</v>
      </c>
      <c r="M63" s="72">
        <v>12</v>
      </c>
    </row>
    <row r="64" spans="1:13" ht="52.5" customHeight="1">
      <c r="A64" s="138" t="s">
        <v>89</v>
      </c>
      <c r="B64" s="136" t="s">
        <v>90</v>
      </c>
      <c r="C64" s="135"/>
      <c r="D64" s="134" t="s">
        <v>10</v>
      </c>
      <c r="E64" s="135" t="s">
        <v>11</v>
      </c>
      <c r="F64" s="50" t="s">
        <v>14</v>
      </c>
      <c r="G64" s="8">
        <v>14614.1</v>
      </c>
      <c r="H64" s="8">
        <v>13606.8</v>
      </c>
      <c r="I64" s="8">
        <v>15088.8</v>
      </c>
      <c r="J64" s="87">
        <v>33540.9</v>
      </c>
      <c r="K64" s="8">
        <v>35847.7</v>
      </c>
      <c r="L64" s="8">
        <v>36203</v>
      </c>
      <c r="M64" s="8">
        <f>SUM(G64:L64)</f>
        <v>148901.3</v>
      </c>
    </row>
    <row r="65" spans="1:13" ht="47.25" customHeight="1">
      <c r="A65" s="138"/>
      <c r="B65" s="136"/>
      <c r="C65" s="135"/>
      <c r="D65" s="134"/>
      <c r="E65" s="135"/>
      <c r="F65" s="75" t="s">
        <v>76</v>
      </c>
      <c r="G65" s="76">
        <v>0</v>
      </c>
      <c r="H65" s="76">
        <v>0</v>
      </c>
      <c r="I65" s="76">
        <v>0</v>
      </c>
      <c r="J65" s="76">
        <v>1090</v>
      </c>
      <c r="K65" s="76">
        <v>0</v>
      </c>
      <c r="L65" s="76">
        <v>0</v>
      </c>
      <c r="M65" s="76">
        <f>SUM(G65:L65)</f>
        <v>1090</v>
      </c>
    </row>
    <row r="66" spans="1:13" s="74" customFormat="1" ht="40.5" customHeight="1">
      <c r="A66" s="108"/>
      <c r="B66" s="113" t="s">
        <v>91</v>
      </c>
      <c r="C66" s="98">
        <v>1</v>
      </c>
      <c r="D66" s="98"/>
      <c r="E66" s="99" t="s">
        <v>27</v>
      </c>
      <c r="F66" s="99"/>
      <c r="G66" s="100">
        <v>100</v>
      </c>
      <c r="H66" s="100">
        <v>100</v>
      </c>
      <c r="I66" s="101">
        <v>100</v>
      </c>
      <c r="J66" s="100">
        <v>100</v>
      </c>
      <c r="K66" s="100">
        <v>100</v>
      </c>
      <c r="L66" s="100">
        <v>100</v>
      </c>
      <c r="M66" s="100">
        <v>100</v>
      </c>
    </row>
    <row r="67" spans="1:13" s="77" customFormat="1" ht="80.25" customHeight="1">
      <c r="A67" s="108" t="s">
        <v>94</v>
      </c>
      <c r="B67" s="107" t="s">
        <v>95</v>
      </c>
      <c r="C67" s="98"/>
      <c r="D67" s="98" t="s">
        <v>10</v>
      </c>
      <c r="E67" s="104" t="s">
        <v>11</v>
      </c>
      <c r="F67" s="50" t="s">
        <v>14</v>
      </c>
      <c r="G67" s="100">
        <v>0</v>
      </c>
      <c r="H67" s="100">
        <v>0</v>
      </c>
      <c r="I67" s="101">
        <v>0</v>
      </c>
      <c r="J67" s="100">
        <v>0</v>
      </c>
      <c r="K67" s="102">
        <v>132</v>
      </c>
      <c r="L67" s="102">
        <v>0</v>
      </c>
      <c r="M67" s="102">
        <f>SUM(G67:L67)</f>
        <v>132</v>
      </c>
    </row>
    <row r="68" spans="1:13" s="77" customFormat="1" ht="100.5" customHeight="1">
      <c r="A68" s="108"/>
      <c r="B68" s="113" t="s">
        <v>96</v>
      </c>
      <c r="C68" s="98">
        <v>1</v>
      </c>
      <c r="D68" s="98"/>
      <c r="E68" s="99" t="s">
        <v>24</v>
      </c>
      <c r="F68" s="99"/>
      <c r="G68" s="100">
        <v>0</v>
      </c>
      <c r="H68" s="100">
        <v>0</v>
      </c>
      <c r="I68" s="100">
        <v>0</v>
      </c>
      <c r="J68" s="100">
        <v>0</v>
      </c>
      <c r="K68" s="100">
        <v>1</v>
      </c>
      <c r="L68" s="100">
        <v>2</v>
      </c>
      <c r="M68" s="100">
        <v>2</v>
      </c>
    </row>
    <row r="69" spans="1:13" s="78" customFormat="1" ht="37.5" customHeight="1">
      <c r="A69" s="138"/>
      <c r="B69" s="136"/>
      <c r="C69" s="135"/>
      <c r="D69" s="135"/>
      <c r="E69" s="135" t="s">
        <v>92</v>
      </c>
      <c r="F69" s="7" t="s">
        <v>14</v>
      </c>
      <c r="G69" s="51">
        <v>262430.2</v>
      </c>
      <c r="H69" s="51">
        <v>258206.2</v>
      </c>
      <c r="I69" s="51">
        <f>SUM(I6,I33,I37,I40,I50,I61)</f>
        <v>275090.7</v>
      </c>
      <c r="J69" s="103">
        <f>SUM(J6,J32,J40,J51,J56,J62,J64)</f>
        <v>311584.9</v>
      </c>
      <c r="K69" s="51">
        <f>K6+K32+K40+K51+K56+K61</f>
        <v>345784.10000000003</v>
      </c>
      <c r="L69" s="51">
        <f>L6+L32+L40+L51+L56+L61</f>
        <v>336496</v>
      </c>
      <c r="M69" s="51">
        <f>SUM(G69:L69)</f>
        <v>1789592.1</v>
      </c>
    </row>
    <row r="70" spans="1:13" ht="37.5" customHeight="1">
      <c r="A70" s="138"/>
      <c r="B70" s="136"/>
      <c r="C70" s="135"/>
      <c r="D70" s="135"/>
      <c r="E70" s="135"/>
      <c r="F70" s="7" t="s">
        <v>76</v>
      </c>
      <c r="G70" s="51">
        <v>0</v>
      </c>
      <c r="H70" s="51">
        <v>0</v>
      </c>
      <c r="I70" s="51">
        <v>0</v>
      </c>
      <c r="J70" s="51">
        <v>1225</v>
      </c>
      <c r="K70" s="51">
        <f>K58+K65</f>
        <v>240</v>
      </c>
      <c r="L70" s="51">
        <f>L58+L65</f>
        <v>0</v>
      </c>
      <c r="M70" s="51">
        <f>SUM(G70:L70)</f>
        <v>1465</v>
      </c>
    </row>
    <row r="71" spans="1:13" ht="37.5" customHeight="1">
      <c r="A71" s="138"/>
      <c r="B71" s="136"/>
      <c r="C71" s="135"/>
      <c r="D71" s="135"/>
      <c r="E71" s="135"/>
      <c r="F71" s="7" t="s">
        <v>51</v>
      </c>
      <c r="G71" s="51">
        <v>7.9</v>
      </c>
      <c r="H71" s="51">
        <v>7.9</v>
      </c>
      <c r="I71" s="51">
        <v>6.6</v>
      </c>
      <c r="J71" s="51">
        <v>0</v>
      </c>
      <c r="K71" s="51">
        <f>K57</f>
        <v>5760</v>
      </c>
      <c r="L71" s="51">
        <f>L57</f>
        <v>0</v>
      </c>
      <c r="M71" s="51">
        <f>SUM(G71:L71)</f>
        <v>5782.4</v>
      </c>
    </row>
    <row r="72" spans="1:13" s="83" customFormat="1" ht="42.75" customHeight="1">
      <c r="A72" s="79"/>
      <c r="B72" s="79" t="s">
        <v>93</v>
      </c>
      <c r="C72" s="80"/>
      <c r="D72" s="81"/>
      <c r="E72" s="81" t="s">
        <v>92</v>
      </c>
      <c r="F72" s="79"/>
      <c r="G72" s="82">
        <f>G61+G50+G40+G32+G6</f>
        <v>262438.1</v>
      </c>
      <c r="H72" s="82">
        <f>SUM(H6,H32,H40,H50,H61)</f>
        <v>258214.1</v>
      </c>
      <c r="I72" s="82">
        <f>I61+I50+I40+I32+I6</f>
        <v>275097.3</v>
      </c>
      <c r="J72" s="82">
        <f>J61+J50+J40+J32+J6</f>
        <v>312809.89999999997</v>
      </c>
      <c r="K72" s="82">
        <f>K61+K50+K40+K32+K6</f>
        <v>351784.1</v>
      </c>
      <c r="L72" s="82">
        <f>L61+L50+L40+L32+L6</f>
        <v>336496</v>
      </c>
      <c r="M72" s="82">
        <f>SUM(G72:L72)</f>
        <v>1796839.5</v>
      </c>
    </row>
    <row r="73" ht="26.25" customHeight="1"/>
    <row r="75" spans="2:9" s="35" customFormat="1" ht="18">
      <c r="B75" s="84"/>
      <c r="C75" s="85"/>
      <c r="D75" s="49"/>
      <c r="E75" s="49"/>
      <c r="F75" s="49"/>
      <c r="I75"/>
    </row>
  </sheetData>
  <sheetProtection/>
  <mergeCells count="47">
    <mergeCell ref="A69:A71"/>
    <mergeCell ref="B69:B71"/>
    <mergeCell ref="C69:C71"/>
    <mergeCell ref="D69:D71"/>
    <mergeCell ref="E69:E71"/>
    <mergeCell ref="D51:D52"/>
    <mergeCell ref="E51:E52"/>
    <mergeCell ref="A56:A60"/>
    <mergeCell ref="A64:A65"/>
    <mergeCell ref="B64:B65"/>
    <mergeCell ref="C64:C65"/>
    <mergeCell ref="D64:D65"/>
    <mergeCell ref="E64:E65"/>
    <mergeCell ref="B56:B58"/>
    <mergeCell ref="C56:C58"/>
    <mergeCell ref="D56:D58"/>
    <mergeCell ref="E56:E58"/>
    <mergeCell ref="A37:A39"/>
    <mergeCell ref="A41:A43"/>
    <mergeCell ref="A51:A55"/>
    <mergeCell ref="B51:B52"/>
    <mergeCell ref="C51:C52"/>
    <mergeCell ref="A33:A36"/>
    <mergeCell ref="B33:B34"/>
    <mergeCell ref="C33:C34"/>
    <mergeCell ref="D33:D34"/>
    <mergeCell ref="E33:E34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  <mergeCell ref="A28:A30"/>
    <mergeCell ref="B28:B30"/>
    <mergeCell ref="C28:C30"/>
    <mergeCell ref="D28:D30"/>
    <mergeCell ref="E28:E30"/>
    <mergeCell ref="B6:B8"/>
    <mergeCell ref="C6:C8"/>
    <mergeCell ref="D6:D8"/>
    <mergeCell ref="E6:E8"/>
    <mergeCell ref="A6:A8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4" r:id="rId1"/>
  <headerFooter>
    <oddHeader>&amp;C&amp;14&amp;P</oddHeader>
  </headerFooter>
  <rowBreaks count="2" manualBreakCount="2">
    <brk id="16" max="12" man="1"/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2020-04-29T11:41:56Z</cp:lastPrinted>
  <dcterms:created xsi:type="dcterms:W3CDTF">2014-08-21T11:38:20Z</dcterms:created>
  <dcterms:modified xsi:type="dcterms:W3CDTF">2020-05-08T05:46:38Z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