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 2020-2021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 2020-2021'!$5:$5</definedName>
    <definedName name="_xlnm.Print_Area" localSheetId="0">'Расх 2020-2021'!$A$1:$K$48</definedName>
  </definedNames>
  <calcPr fullCalcOnLoad="1"/>
</workbook>
</file>

<file path=xl/sharedStrings.xml><?xml version="1.0" encoding="utf-8"?>
<sst xmlns="http://schemas.openxmlformats.org/spreadsheetml/2006/main" count="172" uniqueCount="72">
  <si>
    <t>Раздел, подраз-дел</t>
  </si>
  <si>
    <t>Целевая статья</t>
  </si>
  <si>
    <t>Вид расхо-дов</t>
  </si>
  <si>
    <t>440</t>
  </si>
  <si>
    <t>0700</t>
  </si>
  <si>
    <t>01 0 00 00000</t>
  </si>
  <si>
    <t>(руб.)</t>
  </si>
  <si>
    <t>КГРБС</t>
  </si>
  <si>
    <t>Муниципальная программа "Развитие системы образования города Обнинска"</t>
  </si>
  <si>
    <t>ВСЕГО</t>
  </si>
  <si>
    <t>Наименование</t>
  </si>
  <si>
    <t>Администрация (исполнительно-распорядительный орган) городского округа "Город Обнинск"</t>
  </si>
  <si>
    <t>Изменения (увеличение (+), уменьшение (-))</t>
  </si>
  <si>
    <t>Сумма на 2020 год с учетом изменений</t>
  </si>
  <si>
    <t>Дорожное хозяйство (дорожные фонды)</t>
  </si>
  <si>
    <t>Муниципальная программа "Дорожное хозяйство города Обнинска"</t>
  </si>
  <si>
    <t>06 0 00 00000</t>
  </si>
  <si>
    <t>0409</t>
  </si>
  <si>
    <t xml:space="preserve"> Национальная экономика</t>
  </si>
  <si>
    <t>0400</t>
  </si>
  <si>
    <t>0702</t>
  </si>
  <si>
    <t>Сумма на 2021 год с учетом изменений</t>
  </si>
  <si>
    <t>Образование</t>
  </si>
  <si>
    <t>Капитальные вложения в объекты государственной (муниципальной) собственности</t>
  </si>
  <si>
    <t>Бюджетные инвестиции</t>
  </si>
  <si>
    <t>Изменения в Приложение № 9 "Ведомственная структура расходов бюджета города Обнинска на плановый период 2020 и 2021 годов"</t>
  </si>
  <si>
    <t>Реконструкция автомобильной дороги общего пользования местного значения по ул.Лесная</t>
  </si>
  <si>
    <t>Строительство дорог на территории жилого района "Заовражье" в г.Обнинске (бульвар Антоненко, ул. Славского)</t>
  </si>
  <si>
    <t>06 0 09 10000</t>
  </si>
  <si>
    <t>06 0 10 10000</t>
  </si>
  <si>
    <t>Жилищно-коммунальное хозяйство</t>
  </si>
  <si>
    <t>0500</t>
  </si>
  <si>
    <t>Коммунальное хозяйство</t>
  </si>
  <si>
    <t>0502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</si>
  <si>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</si>
  <si>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</si>
  <si>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>Строительство очистных сооружений магистрального ливневого коллектора в районе жилого комплекса "Зайцево"</t>
  </si>
  <si>
    <t>10 0 07 10000</t>
  </si>
  <si>
    <t>Строительство общеобразовательного учреждения на 1000 мест в микрорайоне №1 жилого района "Заовражье"</t>
  </si>
  <si>
    <t xml:space="preserve">Общее образование </t>
  </si>
  <si>
    <t>Подпрограмма "Развитие системы общего образования города Обнинска"</t>
  </si>
  <si>
    <t>01 2 00 00000</t>
  </si>
  <si>
    <t>01 2 08 10000</t>
  </si>
  <si>
    <t>847</t>
  </si>
  <si>
    <t>Управление социальной защиты населения Администрации города Обнинска</t>
  </si>
  <si>
    <t>1000</t>
  </si>
  <si>
    <t>Социальная политика</t>
  </si>
  <si>
    <t>1003</t>
  </si>
  <si>
    <t>Социальное обеспечение населения</t>
  </si>
  <si>
    <t>05 0 00 00000</t>
  </si>
  <si>
    <t>Муниципальная программа «Социальная поддержка населения города Обнинска»</t>
  </si>
  <si>
    <t>05 1 00 00000</t>
  </si>
  <si>
    <t>Подпрограмма "Дополнительные меры социальной поддержки отдельных категорий граждан, проживающих в городе Обнинске"</t>
  </si>
  <si>
    <t>05 1 04 03300</t>
  </si>
  <si>
    <t>05 1 P1 03300</t>
  </si>
  <si>
    <t>Социальное обеспечение и иные выплаты населению</t>
  </si>
  <si>
    <t>Публичные нормативные социальные выплаты гражданам</t>
  </si>
  <si>
    <t>Обеспечение социальных выплат, пособий, компенсаций детям и семьям с детьми</t>
  </si>
  <si>
    <t>Выполнение комплекса работ по ремонту автомобильных дорог (совершенствование и развитие сети автомобильных дорог Калужской области)</t>
  </si>
  <si>
    <t>06 0 01 S5000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</si>
  <si>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</si>
  <si>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</si>
  <si>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</si>
  <si>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</si>
  <si>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Другие вопросы в области жилищно-коммунального хозяйства</t>
  </si>
  <si>
    <t>0505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</si>
  <si>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</si>
  <si>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10 0 01 L5250</t>
  </si>
  <si>
    <t>Утверждено на 2020 год с учетом изменений, внесенных 23.04.2019</t>
  </si>
  <si>
    <t>Утверждено на 2021 год с учетом изменений, внесенных 23.04.2019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</si>
  <si>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</si>
  <si>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Приложение № 6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 22.10.2019 № 03-57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</si>
</sst>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  <numFmt numFmtId="198" formatCode="#,##0.00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34" fillId="6" borderId="0" applyNumberFormat="0" applyBorder="0" applyAlignment="0" applyProtection="0"/>
    <xf numFmtId="0" fontId="35" fillId="0" borderId="0">
      <alignment/>
      <protection/>
    </xf>
    <xf numFmtId="0" fontId="36" fillId="23" borderId="1" applyNumberFormat="0" applyAlignment="0" applyProtection="0"/>
    <xf numFmtId="0" fontId="22" fillId="24" borderId="2" applyNumberFormat="0" applyAlignment="0" applyProtection="0"/>
    <xf numFmtId="0" fontId="35" fillId="0" borderId="0">
      <alignment/>
      <protection/>
    </xf>
    <xf numFmtId="0" fontId="26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5" fillId="3" borderId="1" applyNumberFormat="0" applyAlignment="0" applyProtection="0"/>
    <xf numFmtId="0" fontId="40" fillId="0" borderId="6" applyNumberFormat="0" applyFill="0" applyAlignment="0" applyProtection="0"/>
    <xf numFmtId="0" fontId="24" fillId="12" borderId="0" applyNumberFormat="0" applyBorder="0" applyAlignment="0" applyProtection="0"/>
    <xf numFmtId="0" fontId="35" fillId="4" borderId="7" applyNumberFormat="0" applyFont="0" applyAlignment="0" applyProtection="0"/>
    <xf numFmtId="0" fontId="16" fillId="23" borderId="8" applyNumberFormat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35" fillId="0" borderId="0">
      <alignment/>
      <protection/>
    </xf>
    <xf numFmtId="0" fontId="28" fillId="0" borderId="0" applyNumberFormat="0" applyFill="0" applyBorder="0" applyAlignment="0" applyProtection="0"/>
    <xf numFmtId="0" fontId="41" fillId="25" borderId="0">
      <alignment/>
      <protection/>
    </xf>
    <xf numFmtId="0" fontId="41" fillId="0" borderId="0">
      <alignment wrapText="1"/>
      <protection/>
    </xf>
    <xf numFmtId="0" fontId="41" fillId="0" borderId="0">
      <alignment/>
      <protection/>
    </xf>
    <xf numFmtId="0" fontId="43" fillId="0" borderId="0">
      <alignment horizontal="center" wrapText="1"/>
      <protection/>
    </xf>
    <xf numFmtId="0" fontId="43" fillId="0" borderId="0">
      <alignment horizontal="center"/>
      <protection/>
    </xf>
    <xf numFmtId="0" fontId="41" fillId="0" borderId="0">
      <alignment horizontal="right"/>
      <protection/>
    </xf>
    <xf numFmtId="0" fontId="41" fillId="25" borderId="10">
      <alignment/>
      <protection/>
    </xf>
    <xf numFmtId="0" fontId="41" fillId="0" borderId="11">
      <alignment horizontal="center" vertical="center" wrapText="1"/>
      <protection/>
    </xf>
    <xf numFmtId="0" fontId="41" fillId="25" borderId="12">
      <alignment/>
      <protection/>
    </xf>
    <xf numFmtId="49" fontId="41" fillId="0" borderId="11">
      <alignment horizontal="left" vertical="top" wrapText="1" indent="2"/>
      <protection/>
    </xf>
    <xf numFmtId="49" fontId="41" fillId="0" borderId="11">
      <alignment horizontal="center" vertical="top" shrinkToFit="1"/>
      <protection/>
    </xf>
    <xf numFmtId="0" fontId="32" fillId="0" borderId="13">
      <alignment horizontal="left" wrapText="1"/>
      <protection/>
    </xf>
    <xf numFmtId="0" fontId="33" fillId="0" borderId="14">
      <alignment horizontal="left" wrapText="1" indent="2"/>
      <protection/>
    </xf>
    <xf numFmtId="0" fontId="32" fillId="0" borderId="15">
      <alignment horizontal="left" wrapText="1" indent="2"/>
      <protection/>
    </xf>
    <xf numFmtId="0" fontId="44" fillId="0" borderId="11">
      <alignment horizontal="left"/>
      <protection/>
    </xf>
    <xf numFmtId="4" fontId="44" fillId="4" borderId="11">
      <alignment horizontal="right" vertical="top" shrinkToFit="1"/>
      <protection/>
    </xf>
    <xf numFmtId="10" fontId="44" fillId="4" borderId="11">
      <alignment horizontal="right" vertical="top" shrinkToFit="1"/>
      <protection/>
    </xf>
    <xf numFmtId="0" fontId="41" fillId="25" borderId="16">
      <alignment/>
      <protection/>
    </xf>
    <xf numFmtId="0" fontId="41" fillId="0" borderId="0">
      <alignment horizontal="left" wrapText="1"/>
      <protection/>
    </xf>
    <xf numFmtId="0" fontId="44" fillId="0" borderId="11">
      <alignment vertical="top" wrapText="1"/>
      <protection/>
    </xf>
    <xf numFmtId="4" fontId="44" fillId="9" borderId="11">
      <alignment horizontal="right" vertical="top" shrinkToFit="1"/>
      <protection/>
    </xf>
    <xf numFmtId="49" fontId="32" fillId="0" borderId="17">
      <alignment horizontal="center" wrapText="1"/>
      <protection/>
    </xf>
    <xf numFmtId="49" fontId="32" fillId="0" borderId="18">
      <alignment horizontal="center" wrapText="1"/>
      <protection/>
    </xf>
    <xf numFmtId="49" fontId="32" fillId="0" borderId="19">
      <alignment horizontal="center"/>
      <protection/>
    </xf>
    <xf numFmtId="0" fontId="41" fillId="25" borderId="16">
      <alignment horizontal="center"/>
      <protection/>
    </xf>
    <xf numFmtId="0" fontId="41" fillId="25" borderId="16">
      <alignment horizontal="left"/>
      <protection/>
    </xf>
    <xf numFmtId="49" fontId="32" fillId="0" borderId="20">
      <alignment horizontal="center"/>
      <protection/>
    </xf>
    <xf numFmtId="49" fontId="32" fillId="0" borderId="21">
      <alignment horizontal="center"/>
      <protection/>
    </xf>
    <xf numFmtId="49" fontId="32" fillId="0" borderId="11">
      <alignment horizontal="center"/>
      <protection/>
    </xf>
    <xf numFmtId="49" fontId="33" fillId="0" borderId="11">
      <alignment horizontal="center"/>
      <protection/>
    </xf>
    <xf numFmtId="4" fontId="33" fillId="0" borderId="11">
      <alignment horizontal="right"/>
      <protection/>
    </xf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3" borderId="1" applyNumberFormat="0" applyAlignment="0" applyProtection="0"/>
    <xf numFmtId="0" fontId="16" fillId="25" borderId="8" applyNumberFormat="0" applyAlignment="0" applyProtection="0"/>
    <xf numFmtId="0" fontId="17" fillId="2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22" applyNumberFormat="0" applyFill="0" applyAlignment="0" applyProtection="0"/>
    <xf numFmtId="0" fontId="19" fillId="0" borderId="23" applyNumberFormat="0" applyFill="0" applyAlignment="0" applyProtection="0"/>
    <xf numFmtId="0" fontId="20" fillId="0" borderId="24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22" fillId="24" borderId="2" applyNumberFormat="0" applyAlignment="0" applyProtection="0"/>
    <xf numFmtId="0" fontId="23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7" fillId="0" borderId="6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59">
    <xf numFmtId="0" fontId="0" fillId="0" borderId="0" xfId="0" applyAlignment="1">
      <alignment/>
    </xf>
    <xf numFmtId="49" fontId="3" fillId="0" borderId="26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2" fillId="0" borderId="26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left" wrapText="1"/>
    </xf>
    <xf numFmtId="49" fontId="8" fillId="0" borderId="26" xfId="0" applyNumberFormat="1" applyFont="1" applyFill="1" applyBorder="1" applyAlignment="1">
      <alignment horizontal="left" wrapText="1"/>
    </xf>
    <xf numFmtId="49" fontId="8" fillId="0" borderId="26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10" fillId="0" borderId="26" xfId="0" applyNumberFormat="1" applyFont="1" applyFill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left" wrapText="1"/>
    </xf>
    <xf numFmtId="49" fontId="9" fillId="0" borderId="26" xfId="0" applyNumberFormat="1" applyFont="1" applyFill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wrapText="1"/>
    </xf>
    <xf numFmtId="4" fontId="9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4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4" fontId="8" fillId="0" borderId="27" xfId="0" applyNumberFormat="1" applyFont="1" applyFill="1" applyBorder="1" applyAlignment="1">
      <alignment wrapText="1"/>
    </xf>
    <xf numFmtId="4" fontId="3" fillId="0" borderId="27" xfId="0" applyNumberFormat="1" applyFont="1" applyFill="1" applyBorder="1" applyAlignment="1">
      <alignment wrapText="1"/>
    </xf>
    <xf numFmtId="0" fontId="45" fillId="0" borderId="26" xfId="0" applyFont="1" applyFill="1" applyBorder="1" applyAlignment="1">
      <alignment horizontal="left" wrapText="1"/>
    </xf>
    <xf numFmtId="4" fontId="3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8" fillId="0" borderId="26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center" wrapText="1"/>
    </xf>
    <xf numFmtId="4" fontId="9" fillId="0" borderId="27" xfId="0" applyNumberFormat="1" applyFont="1" applyFill="1" applyBorder="1" applyAlignment="1">
      <alignment wrapText="1"/>
    </xf>
    <xf numFmtId="0" fontId="8" fillId="0" borderId="26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center" wrapText="1"/>
    </xf>
    <xf numFmtId="4" fontId="3" fillId="0" borderId="26" xfId="0" applyNumberFormat="1" applyFont="1" applyFill="1" applyBorder="1" applyAlignment="1">
      <alignment wrapText="1"/>
    </xf>
    <xf numFmtId="4" fontId="8" fillId="0" borderId="26" xfId="0" applyNumberFormat="1" applyFont="1" applyFill="1" applyBorder="1" applyAlignment="1">
      <alignment horizontal="right" wrapText="1"/>
    </xf>
    <xf numFmtId="4" fontId="5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12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center" wrapText="1"/>
    </xf>
    <xf numFmtId="0" fontId="31" fillId="0" borderId="0" xfId="0" applyFont="1" applyFill="1" applyAlignment="1">
      <alignment wrapText="1"/>
    </xf>
    <xf numFmtId="0" fontId="5" fillId="0" borderId="0" xfId="0" applyFont="1" applyAlignment="1">
      <alignment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0" zoomScaleNormal="90" zoomScaleSheetLayoutView="95" zoomScalePageLayoutView="0" workbookViewId="0" topLeftCell="A1">
      <selection activeCell="E1" sqref="E1:H1"/>
    </sheetView>
  </sheetViews>
  <sheetFormatPr defaultColWidth="8.875" defaultRowHeight="12.75"/>
  <cols>
    <col min="1" max="1" width="51.125" style="30" customWidth="1"/>
    <col min="2" max="2" width="8.625" style="30" customWidth="1"/>
    <col min="3" max="3" width="8.875" style="30" customWidth="1"/>
    <col min="4" max="4" width="16.125" style="32" customWidth="1"/>
    <col min="5" max="5" width="8.375" style="32" customWidth="1"/>
    <col min="6" max="6" width="19.00390625" style="4" customWidth="1"/>
    <col min="7" max="7" width="20.125" style="28" customWidth="1"/>
    <col min="8" max="8" width="19.625" style="28" customWidth="1"/>
    <col min="9" max="9" width="19.00390625" style="4" customWidth="1"/>
    <col min="10" max="10" width="20.125" style="28" customWidth="1"/>
    <col min="11" max="11" width="19.125" style="28" customWidth="1"/>
    <col min="12" max="16384" width="8.875" style="28" customWidth="1"/>
  </cols>
  <sheetData>
    <row r="1" spans="4:11" ht="76.5" customHeight="1">
      <c r="D1" s="33"/>
      <c r="E1" s="52"/>
      <c r="F1" s="53"/>
      <c r="G1" s="53"/>
      <c r="H1" s="54"/>
      <c r="I1" s="55" t="s">
        <v>71</v>
      </c>
      <c r="J1" s="55"/>
      <c r="K1" s="55"/>
    </row>
    <row r="3" spans="1:11" ht="21.75" customHeight="1">
      <c r="A3" s="56" t="s">
        <v>25</v>
      </c>
      <c r="B3" s="56"/>
      <c r="C3" s="56"/>
      <c r="D3" s="56"/>
      <c r="E3" s="57"/>
      <c r="F3" s="57"/>
      <c r="G3" s="58"/>
      <c r="H3" s="54"/>
      <c r="I3" s="54"/>
      <c r="J3" s="54"/>
      <c r="K3" s="54"/>
    </row>
    <row r="4" spans="1:11" ht="15.75">
      <c r="A4" s="15"/>
      <c r="B4" s="3"/>
      <c r="C4" s="3"/>
      <c r="D4" s="15"/>
      <c r="E4" s="15"/>
      <c r="H4" s="4"/>
      <c r="K4" s="4" t="s">
        <v>6</v>
      </c>
    </row>
    <row r="5" spans="1:11" s="29" customFormat="1" ht="71.25">
      <c r="A5" s="31" t="s">
        <v>10</v>
      </c>
      <c r="B5" s="5" t="s">
        <v>7</v>
      </c>
      <c r="C5" s="7" t="s">
        <v>0</v>
      </c>
      <c r="D5" s="7" t="s">
        <v>1</v>
      </c>
      <c r="E5" s="7" t="s">
        <v>2</v>
      </c>
      <c r="F5" s="6" t="s">
        <v>68</v>
      </c>
      <c r="G5" s="6" t="s">
        <v>12</v>
      </c>
      <c r="H5" s="6" t="s">
        <v>13</v>
      </c>
      <c r="I5" s="6" t="s">
        <v>69</v>
      </c>
      <c r="J5" s="6" t="s">
        <v>12</v>
      </c>
      <c r="K5" s="6" t="s">
        <v>21</v>
      </c>
    </row>
    <row r="6" spans="1:11" s="34" customFormat="1" ht="49.5">
      <c r="A6" s="17" t="s">
        <v>11</v>
      </c>
      <c r="B6" s="19" t="s">
        <v>3</v>
      </c>
      <c r="C6" s="18"/>
      <c r="D6" s="18"/>
      <c r="E6" s="18"/>
      <c r="F6" s="39">
        <v>1433251192.22</v>
      </c>
      <c r="G6" s="39">
        <f>SUM(G19,G7,G30)</f>
        <v>10237132</v>
      </c>
      <c r="H6" s="39">
        <f aca="true" t="shared" si="0" ref="H6:H48">SUM(F6:G6)</f>
        <v>1443488324.22</v>
      </c>
      <c r="I6" s="39">
        <v>1589289988.22</v>
      </c>
      <c r="J6" s="39">
        <f>SUM(J19,J7,J30)</f>
        <v>-13358643</v>
      </c>
      <c r="K6" s="39">
        <f>SUM(I6:J6)</f>
        <v>1575931345.22</v>
      </c>
    </row>
    <row r="7" spans="1:11" s="29" customFormat="1" ht="15.75">
      <c r="A7" s="10" t="s">
        <v>18</v>
      </c>
      <c r="B7" s="8" t="s">
        <v>3</v>
      </c>
      <c r="C7" s="9" t="s">
        <v>19</v>
      </c>
      <c r="D7" s="16"/>
      <c r="E7" s="16"/>
      <c r="F7" s="41">
        <v>459942825.22</v>
      </c>
      <c r="G7" s="27">
        <f>G8</f>
        <v>1975060</v>
      </c>
      <c r="H7" s="39">
        <f t="shared" si="0"/>
        <v>461917885.22</v>
      </c>
      <c r="I7" s="41">
        <v>585617600.22</v>
      </c>
      <c r="J7" s="27">
        <f>J8</f>
        <v>-13542515</v>
      </c>
      <c r="K7" s="39">
        <f>SUM(I7:J7)</f>
        <v>572075085.22</v>
      </c>
    </row>
    <row r="8" spans="1:11" s="29" customFormat="1" ht="15.75">
      <c r="A8" s="11" t="s">
        <v>14</v>
      </c>
      <c r="B8" s="12" t="s">
        <v>3</v>
      </c>
      <c r="C8" s="12" t="s">
        <v>17</v>
      </c>
      <c r="D8" s="16"/>
      <c r="E8" s="16"/>
      <c r="F8" s="35">
        <v>396244740</v>
      </c>
      <c r="G8" s="35">
        <f>G9</f>
        <v>1975060</v>
      </c>
      <c r="H8" s="40">
        <f t="shared" si="0"/>
        <v>398219800</v>
      </c>
      <c r="I8" s="35">
        <v>515769515</v>
      </c>
      <c r="J8" s="35">
        <f>J9</f>
        <v>-13542515</v>
      </c>
      <c r="K8" s="40">
        <f>SUM(I8:J8)</f>
        <v>502227000</v>
      </c>
    </row>
    <row r="9" spans="1:11" s="29" customFormat="1" ht="31.5">
      <c r="A9" s="24" t="s">
        <v>15</v>
      </c>
      <c r="B9" s="14" t="s">
        <v>3</v>
      </c>
      <c r="C9" s="14" t="s">
        <v>17</v>
      </c>
      <c r="D9" s="2" t="s">
        <v>16</v>
      </c>
      <c r="E9" s="2"/>
      <c r="F9" s="36">
        <v>395944740</v>
      </c>
      <c r="G9" s="36">
        <f>SUM(G10,G13,G16)</f>
        <v>1975060</v>
      </c>
      <c r="H9" s="38">
        <f t="shared" si="0"/>
        <v>397919800</v>
      </c>
      <c r="I9" s="36">
        <v>515169515</v>
      </c>
      <c r="J9" s="36">
        <f>SUM(J10,J13,J16)</f>
        <v>-13542515</v>
      </c>
      <c r="K9" s="38">
        <f aca="true" t="shared" si="1" ref="K9:K36">SUM(I9:J9)</f>
        <v>501627000</v>
      </c>
    </row>
    <row r="10" spans="1:11" s="29" customFormat="1" ht="63">
      <c r="A10" s="24" t="s">
        <v>58</v>
      </c>
      <c r="B10" s="14" t="s">
        <v>3</v>
      </c>
      <c r="C10" s="14" t="s">
        <v>17</v>
      </c>
      <c r="D10" s="2" t="s">
        <v>59</v>
      </c>
      <c r="E10" s="2"/>
      <c r="F10" s="49">
        <f>F11</f>
        <v>0</v>
      </c>
      <c r="G10" s="49">
        <f>G11</f>
        <v>0</v>
      </c>
      <c r="H10" s="38">
        <f t="shared" si="0"/>
        <v>0</v>
      </c>
      <c r="I10" s="49">
        <f>I11</f>
        <v>87400000</v>
      </c>
      <c r="J10" s="49">
        <f>J11</f>
        <v>-13542515</v>
      </c>
      <c r="K10" s="38">
        <f t="shared" si="1"/>
        <v>73857485</v>
      </c>
    </row>
    <row r="11" spans="1:11" s="29" customFormat="1" ht="31.5">
      <c r="A11" s="37" t="s">
        <v>60</v>
      </c>
      <c r="B11" s="14" t="s">
        <v>3</v>
      </c>
      <c r="C11" s="14" t="s">
        <v>17</v>
      </c>
      <c r="D11" s="2" t="s">
        <v>59</v>
      </c>
      <c r="E11" s="1" t="s">
        <v>61</v>
      </c>
      <c r="F11" s="49">
        <f>F12</f>
        <v>0</v>
      </c>
      <c r="G11" s="49">
        <f>G12</f>
        <v>0</v>
      </c>
      <c r="H11" s="38">
        <f t="shared" si="0"/>
        <v>0</v>
      </c>
      <c r="I11" s="49">
        <f>I12</f>
        <v>87400000</v>
      </c>
      <c r="J11" s="49">
        <f>J12</f>
        <v>-13542515</v>
      </c>
      <c r="K11" s="38">
        <f t="shared" si="1"/>
        <v>73857485</v>
      </c>
    </row>
    <row r="12" spans="1:11" s="29" customFormat="1" ht="47.25">
      <c r="A12" s="37" t="s">
        <v>62</v>
      </c>
      <c r="B12" s="14" t="s">
        <v>3</v>
      </c>
      <c r="C12" s="14" t="s">
        <v>17</v>
      </c>
      <c r="D12" s="2" t="s">
        <v>59</v>
      </c>
      <c r="E12" s="1" t="s">
        <v>63</v>
      </c>
      <c r="F12" s="49"/>
      <c r="G12" s="49"/>
      <c r="H12" s="38">
        <f t="shared" si="0"/>
        <v>0</v>
      </c>
      <c r="I12" s="49">
        <f>83000000+4400000</f>
        <v>87400000</v>
      </c>
      <c r="J12" s="36">
        <v>-13542515</v>
      </c>
      <c r="K12" s="38">
        <f t="shared" si="1"/>
        <v>73857485</v>
      </c>
    </row>
    <row r="13" spans="1:11" s="29" customFormat="1" ht="31.5">
      <c r="A13" s="24" t="s">
        <v>26</v>
      </c>
      <c r="B13" s="14" t="s">
        <v>3</v>
      </c>
      <c r="C13" s="14" t="s">
        <v>17</v>
      </c>
      <c r="D13" s="2" t="s">
        <v>28</v>
      </c>
      <c r="E13" s="2"/>
      <c r="F13" s="36">
        <f>F14</f>
        <v>0</v>
      </c>
      <c r="G13" s="36">
        <f>G14</f>
        <v>475060</v>
      </c>
      <c r="H13" s="38">
        <f t="shared" si="0"/>
        <v>475060</v>
      </c>
      <c r="I13" s="36">
        <f>I14</f>
        <v>0</v>
      </c>
      <c r="J13" s="36">
        <f>J14</f>
        <v>0</v>
      </c>
      <c r="K13" s="38">
        <f t="shared" si="1"/>
        <v>0</v>
      </c>
    </row>
    <row r="14" spans="1:11" s="29" customFormat="1" ht="47.25">
      <c r="A14" s="24" t="s">
        <v>23</v>
      </c>
      <c r="B14" s="14" t="s">
        <v>3</v>
      </c>
      <c r="C14" s="14" t="s">
        <v>17</v>
      </c>
      <c r="D14" s="2" t="s">
        <v>28</v>
      </c>
      <c r="E14" s="2">
        <v>400</v>
      </c>
      <c r="F14" s="36">
        <f>F15</f>
        <v>0</v>
      </c>
      <c r="G14" s="36">
        <f>G15</f>
        <v>475060</v>
      </c>
      <c r="H14" s="38">
        <f t="shared" si="0"/>
        <v>475060</v>
      </c>
      <c r="I14" s="36">
        <f>I15</f>
        <v>0</v>
      </c>
      <c r="J14" s="36">
        <f>J15</f>
        <v>0</v>
      </c>
      <c r="K14" s="38">
        <f t="shared" si="1"/>
        <v>0</v>
      </c>
    </row>
    <row r="15" spans="1:11" s="29" customFormat="1" ht="15.75">
      <c r="A15" s="24" t="s">
        <v>24</v>
      </c>
      <c r="B15" s="14" t="s">
        <v>3</v>
      </c>
      <c r="C15" s="14" t="s">
        <v>17</v>
      </c>
      <c r="D15" s="2" t="s">
        <v>28</v>
      </c>
      <c r="E15" s="2">
        <v>410</v>
      </c>
      <c r="F15" s="36"/>
      <c r="G15" s="36">
        <v>475060</v>
      </c>
      <c r="H15" s="38">
        <f t="shared" si="0"/>
        <v>475060</v>
      </c>
      <c r="I15" s="36"/>
      <c r="J15" s="36"/>
      <c r="K15" s="38">
        <f t="shared" si="1"/>
        <v>0</v>
      </c>
    </row>
    <row r="16" spans="1:11" s="29" customFormat="1" ht="47.25">
      <c r="A16" s="37" t="s">
        <v>27</v>
      </c>
      <c r="B16" s="14" t="s">
        <v>3</v>
      </c>
      <c r="C16" s="14" t="s">
        <v>17</v>
      </c>
      <c r="D16" s="2" t="s">
        <v>29</v>
      </c>
      <c r="E16" s="2"/>
      <c r="F16" s="36">
        <f>F17</f>
        <v>0</v>
      </c>
      <c r="G16" s="36">
        <f>G17</f>
        <v>1500000</v>
      </c>
      <c r="H16" s="38">
        <f t="shared" si="0"/>
        <v>1500000</v>
      </c>
      <c r="I16" s="36">
        <f>I17</f>
        <v>0</v>
      </c>
      <c r="J16" s="36">
        <f>J17</f>
        <v>0</v>
      </c>
      <c r="K16" s="38">
        <f t="shared" si="1"/>
        <v>0</v>
      </c>
    </row>
    <row r="17" spans="1:11" s="29" customFormat="1" ht="47.25">
      <c r="A17" s="24" t="s">
        <v>23</v>
      </c>
      <c r="B17" s="14" t="s">
        <v>3</v>
      </c>
      <c r="C17" s="14" t="s">
        <v>17</v>
      </c>
      <c r="D17" s="2" t="s">
        <v>29</v>
      </c>
      <c r="E17" s="2">
        <v>400</v>
      </c>
      <c r="F17" s="36">
        <f>F18</f>
        <v>0</v>
      </c>
      <c r="G17" s="36">
        <f>G18</f>
        <v>1500000</v>
      </c>
      <c r="H17" s="38">
        <f t="shared" si="0"/>
        <v>1500000</v>
      </c>
      <c r="I17" s="36">
        <f>I18</f>
        <v>0</v>
      </c>
      <c r="J17" s="36">
        <f>J18</f>
        <v>0</v>
      </c>
      <c r="K17" s="38">
        <f t="shared" si="1"/>
        <v>0</v>
      </c>
    </row>
    <row r="18" spans="1:11" s="29" customFormat="1" ht="15.75">
      <c r="A18" s="24" t="s">
        <v>24</v>
      </c>
      <c r="B18" s="14" t="s">
        <v>3</v>
      </c>
      <c r="C18" s="14" t="s">
        <v>17</v>
      </c>
      <c r="D18" s="2" t="s">
        <v>29</v>
      </c>
      <c r="E18" s="2">
        <v>410</v>
      </c>
      <c r="F18" s="36"/>
      <c r="G18" s="36">
        <v>1500000</v>
      </c>
      <c r="H18" s="38">
        <f t="shared" si="0"/>
        <v>1500000</v>
      </c>
      <c r="I18" s="36"/>
      <c r="J18" s="36"/>
      <c r="K18" s="38">
        <f t="shared" si="1"/>
        <v>0</v>
      </c>
    </row>
    <row r="19" spans="1:11" s="29" customFormat="1" ht="15.75">
      <c r="A19" s="10" t="s">
        <v>30</v>
      </c>
      <c r="B19" s="8" t="s">
        <v>3</v>
      </c>
      <c r="C19" s="9" t="s">
        <v>31</v>
      </c>
      <c r="D19" s="2"/>
      <c r="E19" s="2"/>
      <c r="F19" s="41">
        <v>441588254</v>
      </c>
      <c r="G19" s="27">
        <f>SUM(G20,G25)</f>
        <v>633872</v>
      </c>
      <c r="H19" s="39">
        <f t="shared" si="0"/>
        <v>442222126</v>
      </c>
      <c r="I19" s="41">
        <v>347488254</v>
      </c>
      <c r="J19" s="27">
        <f>SUM(J20,J25)</f>
        <v>183872</v>
      </c>
      <c r="K19" s="39">
        <f t="shared" si="1"/>
        <v>347672126</v>
      </c>
    </row>
    <row r="20" spans="1:11" s="29" customFormat="1" ht="15.75">
      <c r="A20" s="11" t="s">
        <v>32</v>
      </c>
      <c r="B20" s="13" t="s">
        <v>3</v>
      </c>
      <c r="C20" s="13" t="s">
        <v>33</v>
      </c>
      <c r="D20" s="2"/>
      <c r="E20" s="2"/>
      <c r="F20" s="35">
        <v>29000000</v>
      </c>
      <c r="G20" s="35">
        <f>G21</f>
        <v>450000</v>
      </c>
      <c r="H20" s="40">
        <f t="shared" si="0"/>
        <v>29450000</v>
      </c>
      <c r="I20" s="35">
        <v>3300000</v>
      </c>
      <c r="J20" s="35">
        <f>J21</f>
        <v>0</v>
      </c>
      <c r="K20" s="40">
        <f t="shared" si="1"/>
        <v>3300000</v>
      </c>
    </row>
    <row r="21" spans="1:11" s="29" customFormat="1" ht="47.25">
      <c r="A21" s="24" t="s">
        <v>34</v>
      </c>
      <c r="B21" s="14" t="s">
        <v>3</v>
      </c>
      <c r="C21" s="1" t="s">
        <v>33</v>
      </c>
      <c r="D21" s="2" t="s">
        <v>35</v>
      </c>
      <c r="E21" s="2"/>
      <c r="F21" s="36">
        <f>F22</f>
        <v>0</v>
      </c>
      <c r="G21" s="36">
        <f>G22</f>
        <v>450000</v>
      </c>
      <c r="H21" s="38">
        <f t="shared" si="0"/>
        <v>450000</v>
      </c>
      <c r="I21" s="36">
        <f>I22</f>
        <v>0</v>
      </c>
      <c r="J21" s="36">
        <f>SUM(J22,J30)</f>
        <v>0</v>
      </c>
      <c r="K21" s="38">
        <f t="shared" si="1"/>
        <v>0</v>
      </c>
    </row>
    <row r="22" spans="1:11" s="29" customFormat="1" ht="47.25">
      <c r="A22" s="24" t="s">
        <v>36</v>
      </c>
      <c r="B22" s="14" t="s">
        <v>3</v>
      </c>
      <c r="C22" s="1" t="s">
        <v>33</v>
      </c>
      <c r="D22" s="2" t="s">
        <v>37</v>
      </c>
      <c r="E22" s="2"/>
      <c r="F22" s="36">
        <f>F23</f>
        <v>0</v>
      </c>
      <c r="G22" s="36">
        <f>G23</f>
        <v>450000</v>
      </c>
      <c r="H22" s="38">
        <f t="shared" si="0"/>
        <v>450000</v>
      </c>
      <c r="I22" s="36">
        <f>I23</f>
        <v>0</v>
      </c>
      <c r="J22" s="36">
        <f>J23</f>
        <v>0</v>
      </c>
      <c r="K22" s="38">
        <f t="shared" si="1"/>
        <v>0</v>
      </c>
    </row>
    <row r="23" spans="1:11" s="29" customFormat="1" ht="47.25">
      <c r="A23" s="24" t="s">
        <v>23</v>
      </c>
      <c r="B23" s="14" t="s">
        <v>3</v>
      </c>
      <c r="C23" s="1" t="s">
        <v>33</v>
      </c>
      <c r="D23" s="2" t="s">
        <v>37</v>
      </c>
      <c r="E23" s="2">
        <v>400</v>
      </c>
      <c r="F23" s="36">
        <f>F24</f>
        <v>0</v>
      </c>
      <c r="G23" s="36">
        <f>G24</f>
        <v>450000</v>
      </c>
      <c r="H23" s="38">
        <f t="shared" si="0"/>
        <v>450000</v>
      </c>
      <c r="I23" s="36">
        <f>I24</f>
        <v>0</v>
      </c>
      <c r="J23" s="36">
        <f>J24</f>
        <v>0</v>
      </c>
      <c r="K23" s="38">
        <f t="shared" si="1"/>
        <v>0</v>
      </c>
    </row>
    <row r="24" spans="1:11" s="29" customFormat="1" ht="15.75">
      <c r="A24" s="24" t="s">
        <v>24</v>
      </c>
      <c r="B24" s="14" t="s">
        <v>3</v>
      </c>
      <c r="C24" s="1" t="s">
        <v>33</v>
      </c>
      <c r="D24" s="2" t="s">
        <v>37</v>
      </c>
      <c r="E24" s="2">
        <v>410</v>
      </c>
      <c r="F24" s="36"/>
      <c r="G24" s="36">
        <v>450000</v>
      </c>
      <c r="H24" s="38">
        <f t="shared" si="0"/>
        <v>450000</v>
      </c>
      <c r="I24" s="36"/>
      <c r="J24" s="36"/>
      <c r="K24" s="38"/>
    </row>
    <row r="25" spans="1:11" s="29" customFormat="1" ht="31.5">
      <c r="A25" s="47" t="s">
        <v>64</v>
      </c>
      <c r="B25" s="12" t="s">
        <v>3</v>
      </c>
      <c r="C25" s="13" t="s">
        <v>65</v>
      </c>
      <c r="D25" s="48"/>
      <c r="E25" s="48"/>
      <c r="F25" s="50">
        <f aca="true" t="shared" si="2" ref="F25:G28">F26</f>
        <v>63647650</v>
      </c>
      <c r="G25" s="35">
        <f t="shared" si="2"/>
        <v>183872</v>
      </c>
      <c r="H25" s="40">
        <f>SUM(F25:G25)</f>
        <v>63831522</v>
      </c>
      <c r="I25" s="50">
        <f aca="true" t="shared" si="3" ref="I25:J28">I26</f>
        <v>63647650</v>
      </c>
      <c r="J25" s="35">
        <f t="shared" si="3"/>
        <v>183872</v>
      </c>
      <c r="K25" s="40">
        <f>SUM(I25:J25)</f>
        <v>63831522</v>
      </c>
    </row>
    <row r="26" spans="1:11" s="29" customFormat="1" ht="47.25">
      <c r="A26" s="24" t="s">
        <v>34</v>
      </c>
      <c r="B26" s="14" t="s">
        <v>3</v>
      </c>
      <c r="C26" s="1" t="s">
        <v>65</v>
      </c>
      <c r="D26" s="2" t="s">
        <v>35</v>
      </c>
      <c r="E26" s="1"/>
      <c r="F26" s="49">
        <f t="shared" si="2"/>
        <v>63647650</v>
      </c>
      <c r="G26" s="36">
        <f t="shared" si="2"/>
        <v>183872</v>
      </c>
      <c r="H26" s="38">
        <f>SUM(F26:G26)</f>
        <v>63831522</v>
      </c>
      <c r="I26" s="49">
        <f t="shared" si="3"/>
        <v>63647650</v>
      </c>
      <c r="J26" s="36">
        <f t="shared" si="3"/>
        <v>183872</v>
      </c>
      <c r="K26" s="38">
        <f>SUM(I26:J26)</f>
        <v>63831522</v>
      </c>
    </row>
    <row r="27" spans="1:11" s="29" customFormat="1" ht="110.25">
      <c r="A27" s="24" t="s">
        <v>66</v>
      </c>
      <c r="B27" s="14" t="s">
        <v>3</v>
      </c>
      <c r="C27" s="1" t="s">
        <v>65</v>
      </c>
      <c r="D27" s="2" t="s">
        <v>67</v>
      </c>
      <c r="E27" s="2"/>
      <c r="F27" s="49">
        <f t="shared" si="2"/>
        <v>63647650</v>
      </c>
      <c r="G27" s="36">
        <f t="shared" si="2"/>
        <v>183872</v>
      </c>
      <c r="H27" s="38">
        <f>SUM(F27:G27)</f>
        <v>63831522</v>
      </c>
      <c r="I27" s="49">
        <f t="shared" si="3"/>
        <v>63647650</v>
      </c>
      <c r="J27" s="36">
        <f t="shared" si="3"/>
        <v>183872</v>
      </c>
      <c r="K27" s="38">
        <f>SUM(I27:J27)</f>
        <v>63831522</v>
      </c>
    </row>
    <row r="28" spans="1:11" s="29" customFormat="1" ht="47.25">
      <c r="A28" s="24" t="s">
        <v>23</v>
      </c>
      <c r="B28" s="14" t="s">
        <v>3</v>
      </c>
      <c r="C28" s="1" t="s">
        <v>65</v>
      </c>
      <c r="D28" s="2" t="s">
        <v>67</v>
      </c>
      <c r="E28" s="2">
        <v>400</v>
      </c>
      <c r="F28" s="49">
        <f t="shared" si="2"/>
        <v>63647650</v>
      </c>
      <c r="G28" s="36">
        <f t="shared" si="2"/>
        <v>183872</v>
      </c>
      <c r="H28" s="38">
        <f>SUM(F28:G28)</f>
        <v>63831522</v>
      </c>
      <c r="I28" s="49">
        <f t="shared" si="3"/>
        <v>63647650</v>
      </c>
      <c r="J28" s="36">
        <f t="shared" si="3"/>
        <v>183872</v>
      </c>
      <c r="K28" s="38">
        <f>SUM(I28:J28)</f>
        <v>63831522</v>
      </c>
    </row>
    <row r="29" spans="1:11" s="29" customFormat="1" ht="15.75">
      <c r="A29" s="24" t="s">
        <v>24</v>
      </c>
      <c r="B29" s="14" t="s">
        <v>3</v>
      </c>
      <c r="C29" s="1" t="s">
        <v>65</v>
      </c>
      <c r="D29" s="2" t="s">
        <v>67</v>
      </c>
      <c r="E29" s="2">
        <v>410</v>
      </c>
      <c r="F29" s="49">
        <f>60616800+3030850</f>
        <v>63647650</v>
      </c>
      <c r="G29" s="36">
        <v>183872</v>
      </c>
      <c r="H29" s="38">
        <f>SUM(F29:G29)</f>
        <v>63831522</v>
      </c>
      <c r="I29" s="49">
        <f>60616800+3030850</f>
        <v>63647650</v>
      </c>
      <c r="J29" s="36">
        <v>183872</v>
      </c>
      <c r="K29" s="38">
        <f>SUM(I29:J29)</f>
        <v>63831522</v>
      </c>
    </row>
    <row r="30" spans="1:11" s="29" customFormat="1" ht="15.75">
      <c r="A30" s="10" t="s">
        <v>22</v>
      </c>
      <c r="B30" s="9" t="s">
        <v>3</v>
      </c>
      <c r="C30" s="9" t="s">
        <v>4</v>
      </c>
      <c r="D30" s="16"/>
      <c r="E30" s="2"/>
      <c r="F30" s="41">
        <v>86143400</v>
      </c>
      <c r="G30" s="41">
        <f aca="true" t="shared" si="4" ref="F30:G35">G31</f>
        <v>7628200</v>
      </c>
      <c r="H30" s="39">
        <f t="shared" si="0"/>
        <v>93771600</v>
      </c>
      <c r="I30" s="41">
        <v>180476390</v>
      </c>
      <c r="J30" s="41">
        <f aca="true" t="shared" si="5" ref="I30:J35">J31</f>
        <v>0</v>
      </c>
      <c r="K30" s="39">
        <f t="shared" si="1"/>
        <v>180476390</v>
      </c>
    </row>
    <row r="31" spans="1:11" s="29" customFormat="1" ht="15.75">
      <c r="A31" s="11" t="s">
        <v>39</v>
      </c>
      <c r="B31" s="12" t="s">
        <v>3</v>
      </c>
      <c r="C31" s="13" t="s">
        <v>20</v>
      </c>
      <c r="D31" s="2"/>
      <c r="E31" s="2"/>
      <c r="F31" s="35">
        <f t="shared" si="4"/>
        <v>0</v>
      </c>
      <c r="G31" s="35">
        <f t="shared" si="4"/>
        <v>7628200</v>
      </c>
      <c r="H31" s="40">
        <f t="shared" si="0"/>
        <v>7628200</v>
      </c>
      <c r="I31" s="35">
        <f t="shared" si="5"/>
        <v>0</v>
      </c>
      <c r="J31" s="35">
        <f t="shared" si="5"/>
        <v>0</v>
      </c>
      <c r="K31" s="40">
        <f t="shared" si="1"/>
        <v>0</v>
      </c>
    </row>
    <row r="32" spans="1:11" s="29" customFormat="1" ht="31.5">
      <c r="A32" s="24" t="s">
        <v>8</v>
      </c>
      <c r="B32" s="14" t="s">
        <v>3</v>
      </c>
      <c r="C32" s="1" t="s">
        <v>20</v>
      </c>
      <c r="D32" s="2" t="s">
        <v>5</v>
      </c>
      <c r="E32" s="2"/>
      <c r="F32" s="36">
        <f t="shared" si="4"/>
        <v>0</v>
      </c>
      <c r="G32" s="36">
        <f t="shared" si="4"/>
        <v>7628200</v>
      </c>
      <c r="H32" s="38">
        <f t="shared" si="0"/>
        <v>7628200</v>
      </c>
      <c r="I32" s="36">
        <f t="shared" si="5"/>
        <v>0</v>
      </c>
      <c r="J32" s="36">
        <f t="shared" si="5"/>
        <v>0</v>
      </c>
      <c r="K32" s="38">
        <f t="shared" si="1"/>
        <v>0</v>
      </c>
    </row>
    <row r="33" spans="1:11" s="29" customFormat="1" ht="31.5">
      <c r="A33" s="25" t="s">
        <v>40</v>
      </c>
      <c r="B33" s="14" t="s">
        <v>3</v>
      </c>
      <c r="C33" s="1" t="s">
        <v>20</v>
      </c>
      <c r="D33" s="2" t="s">
        <v>41</v>
      </c>
      <c r="E33" s="2"/>
      <c r="F33" s="36">
        <f t="shared" si="4"/>
        <v>0</v>
      </c>
      <c r="G33" s="36">
        <f t="shared" si="4"/>
        <v>7628200</v>
      </c>
      <c r="H33" s="38">
        <f t="shared" si="0"/>
        <v>7628200</v>
      </c>
      <c r="I33" s="36">
        <f t="shared" si="5"/>
        <v>0</v>
      </c>
      <c r="J33" s="36">
        <f t="shared" si="5"/>
        <v>0</v>
      </c>
      <c r="K33" s="38">
        <f t="shared" si="1"/>
        <v>0</v>
      </c>
    </row>
    <row r="34" spans="1:11" s="29" customFormat="1" ht="47.25">
      <c r="A34" s="24" t="s">
        <v>38</v>
      </c>
      <c r="B34" s="14" t="s">
        <v>3</v>
      </c>
      <c r="C34" s="1" t="s">
        <v>20</v>
      </c>
      <c r="D34" s="2" t="s">
        <v>42</v>
      </c>
      <c r="E34" s="2"/>
      <c r="F34" s="36">
        <f t="shared" si="4"/>
        <v>0</v>
      </c>
      <c r="G34" s="36">
        <f t="shared" si="4"/>
        <v>7628200</v>
      </c>
      <c r="H34" s="38">
        <f t="shared" si="0"/>
        <v>7628200</v>
      </c>
      <c r="I34" s="36">
        <f t="shared" si="5"/>
        <v>0</v>
      </c>
      <c r="J34" s="36">
        <f t="shared" si="5"/>
        <v>0</v>
      </c>
      <c r="K34" s="38">
        <f t="shared" si="1"/>
        <v>0</v>
      </c>
    </row>
    <row r="35" spans="1:11" s="29" customFormat="1" ht="47.25">
      <c r="A35" s="24" t="s">
        <v>23</v>
      </c>
      <c r="B35" s="14" t="s">
        <v>3</v>
      </c>
      <c r="C35" s="1" t="s">
        <v>20</v>
      </c>
      <c r="D35" s="2" t="s">
        <v>42</v>
      </c>
      <c r="E35" s="2">
        <v>400</v>
      </c>
      <c r="F35" s="36">
        <f t="shared" si="4"/>
        <v>0</v>
      </c>
      <c r="G35" s="36">
        <f t="shared" si="4"/>
        <v>7628200</v>
      </c>
      <c r="H35" s="38">
        <f t="shared" si="0"/>
        <v>7628200</v>
      </c>
      <c r="I35" s="36">
        <f t="shared" si="5"/>
        <v>0</v>
      </c>
      <c r="J35" s="36">
        <f t="shared" si="5"/>
        <v>0</v>
      </c>
      <c r="K35" s="38">
        <f t="shared" si="1"/>
        <v>0</v>
      </c>
    </row>
    <row r="36" spans="1:11" s="29" customFormat="1" ht="15.75">
      <c r="A36" s="24" t="s">
        <v>24</v>
      </c>
      <c r="B36" s="14" t="s">
        <v>3</v>
      </c>
      <c r="C36" s="1" t="s">
        <v>20</v>
      </c>
      <c r="D36" s="2" t="s">
        <v>42</v>
      </c>
      <c r="E36" s="2">
        <v>410</v>
      </c>
      <c r="F36" s="36"/>
      <c r="G36" s="36">
        <v>7628200</v>
      </c>
      <c r="H36" s="38">
        <f t="shared" si="0"/>
        <v>7628200</v>
      </c>
      <c r="I36" s="36"/>
      <c r="J36" s="36"/>
      <c r="K36" s="38">
        <f t="shared" si="1"/>
        <v>0</v>
      </c>
    </row>
    <row r="37" spans="1:11" s="29" customFormat="1" ht="49.5">
      <c r="A37" s="44" t="s">
        <v>44</v>
      </c>
      <c r="B37" s="19" t="s">
        <v>43</v>
      </c>
      <c r="C37" s="18"/>
      <c r="D37" s="45"/>
      <c r="E37" s="45"/>
      <c r="F37" s="46">
        <v>762872102</v>
      </c>
      <c r="G37" s="46">
        <f>G38</f>
        <v>0</v>
      </c>
      <c r="H37" s="39">
        <f t="shared" si="0"/>
        <v>762872102</v>
      </c>
      <c r="I37" s="46">
        <v>772160227</v>
      </c>
      <c r="J37" s="46">
        <f>J38</f>
        <v>0</v>
      </c>
      <c r="K37" s="39">
        <f aca="true" t="shared" si="6" ref="K37:K47">SUM(I37:J37)</f>
        <v>772160227</v>
      </c>
    </row>
    <row r="38" spans="1:11" s="29" customFormat="1" ht="15.75">
      <c r="A38" s="42" t="s">
        <v>46</v>
      </c>
      <c r="B38" s="8" t="s">
        <v>43</v>
      </c>
      <c r="C38" s="9" t="s">
        <v>45</v>
      </c>
      <c r="D38" s="43"/>
      <c r="E38" s="43"/>
      <c r="F38" s="41">
        <v>288000</v>
      </c>
      <c r="G38" s="41">
        <f>G39</f>
        <v>0</v>
      </c>
      <c r="H38" s="39">
        <v>730072102</v>
      </c>
      <c r="I38" s="41">
        <v>739360227</v>
      </c>
      <c r="J38" s="41">
        <f>J39</f>
        <v>0</v>
      </c>
      <c r="K38" s="39">
        <f t="shared" si="6"/>
        <v>739360227</v>
      </c>
    </row>
    <row r="39" spans="1:11" s="29" customFormat="1" ht="15.75">
      <c r="A39" s="47" t="s">
        <v>48</v>
      </c>
      <c r="B39" s="12" t="s">
        <v>43</v>
      </c>
      <c r="C39" s="13" t="s">
        <v>47</v>
      </c>
      <c r="D39" s="48"/>
      <c r="E39" s="48"/>
      <c r="F39" s="35">
        <v>533801304</v>
      </c>
      <c r="G39" s="35">
        <f>G40</f>
        <v>0</v>
      </c>
      <c r="H39" s="38">
        <f t="shared" si="0"/>
        <v>533801304</v>
      </c>
      <c r="I39" s="35">
        <v>536583230</v>
      </c>
      <c r="J39" s="35">
        <f>J40</f>
        <v>0</v>
      </c>
      <c r="K39" s="38">
        <f t="shared" si="6"/>
        <v>536583230</v>
      </c>
    </row>
    <row r="40" spans="1:11" s="29" customFormat="1" ht="31.5">
      <c r="A40" s="24" t="s">
        <v>50</v>
      </c>
      <c r="B40" s="14" t="s">
        <v>43</v>
      </c>
      <c r="C40" s="1" t="s">
        <v>47</v>
      </c>
      <c r="D40" s="2" t="s">
        <v>49</v>
      </c>
      <c r="E40" s="48"/>
      <c r="F40" s="36">
        <v>533801304</v>
      </c>
      <c r="G40" s="36">
        <f>G41</f>
        <v>0</v>
      </c>
      <c r="H40" s="38">
        <f t="shared" si="0"/>
        <v>533801304</v>
      </c>
      <c r="I40" s="36">
        <v>536583230</v>
      </c>
      <c r="J40" s="36">
        <f>J41</f>
        <v>0</v>
      </c>
      <c r="K40" s="38">
        <f t="shared" si="6"/>
        <v>536583230</v>
      </c>
    </row>
    <row r="41" spans="1:11" s="29" customFormat="1" ht="47.25">
      <c r="A41" s="24" t="s">
        <v>52</v>
      </c>
      <c r="B41" s="14" t="s">
        <v>43</v>
      </c>
      <c r="C41" s="1" t="s">
        <v>47</v>
      </c>
      <c r="D41" s="2" t="s">
        <v>51</v>
      </c>
      <c r="E41" s="48"/>
      <c r="F41" s="36">
        <v>510451304</v>
      </c>
      <c r="G41" s="36">
        <f>SUM(G42,G45)</f>
        <v>0</v>
      </c>
      <c r="H41" s="38">
        <f t="shared" si="0"/>
        <v>510451304</v>
      </c>
      <c r="I41" s="36">
        <v>513033230</v>
      </c>
      <c r="J41" s="36">
        <f>SUM(J42,J45)</f>
        <v>0</v>
      </c>
      <c r="K41" s="38">
        <f t="shared" si="6"/>
        <v>513033230</v>
      </c>
    </row>
    <row r="42" spans="1:11" s="29" customFormat="1" ht="34.5" customHeight="1">
      <c r="A42" s="24" t="s">
        <v>57</v>
      </c>
      <c r="B42" s="14" t="s">
        <v>43</v>
      </c>
      <c r="C42" s="1" t="s">
        <v>47</v>
      </c>
      <c r="D42" s="2" t="s">
        <v>53</v>
      </c>
      <c r="E42" s="48"/>
      <c r="F42" s="36">
        <v>51744256</v>
      </c>
      <c r="G42" s="36">
        <f>G43</f>
        <v>-33795544</v>
      </c>
      <c r="H42" s="38">
        <f t="shared" si="0"/>
        <v>17948712</v>
      </c>
      <c r="I42" s="36">
        <v>51744256</v>
      </c>
      <c r="J42" s="36">
        <f>J43</f>
        <v>-33795544</v>
      </c>
      <c r="K42" s="38">
        <f t="shared" si="6"/>
        <v>17948712</v>
      </c>
    </row>
    <row r="43" spans="1:11" s="29" customFormat="1" ht="31.5">
      <c r="A43" s="24" t="s">
        <v>55</v>
      </c>
      <c r="B43" s="14" t="s">
        <v>43</v>
      </c>
      <c r="C43" s="1" t="s">
        <v>47</v>
      </c>
      <c r="D43" s="2" t="s">
        <v>53</v>
      </c>
      <c r="E43" s="2">
        <v>300</v>
      </c>
      <c r="F43" s="36">
        <v>50812859</v>
      </c>
      <c r="G43" s="36">
        <f>G44</f>
        <v>-33795544</v>
      </c>
      <c r="H43" s="38">
        <f t="shared" si="0"/>
        <v>17017315</v>
      </c>
      <c r="I43" s="36">
        <v>50812859</v>
      </c>
      <c r="J43" s="36">
        <f>J44</f>
        <v>-33795544</v>
      </c>
      <c r="K43" s="38">
        <f t="shared" si="6"/>
        <v>17017315</v>
      </c>
    </row>
    <row r="44" spans="1:11" s="29" customFormat="1" ht="31.5">
      <c r="A44" s="24" t="s">
        <v>56</v>
      </c>
      <c r="B44" s="14" t="s">
        <v>43</v>
      </c>
      <c r="C44" s="1" t="s">
        <v>47</v>
      </c>
      <c r="D44" s="2" t="s">
        <v>53</v>
      </c>
      <c r="E44" s="2">
        <v>310</v>
      </c>
      <c r="F44" s="36">
        <v>50812859</v>
      </c>
      <c r="G44" s="36">
        <v>-33795544</v>
      </c>
      <c r="H44" s="38">
        <f t="shared" si="0"/>
        <v>17017315</v>
      </c>
      <c r="I44" s="36">
        <v>50812859</v>
      </c>
      <c r="J44" s="36">
        <v>-33795544</v>
      </c>
      <c r="K44" s="38">
        <f t="shared" si="6"/>
        <v>17017315</v>
      </c>
    </row>
    <row r="45" spans="1:11" s="29" customFormat="1" ht="78.75">
      <c r="A45" s="24" t="s">
        <v>70</v>
      </c>
      <c r="B45" s="14" t="s">
        <v>43</v>
      </c>
      <c r="C45" s="1" t="s">
        <v>47</v>
      </c>
      <c r="D45" s="2" t="s">
        <v>54</v>
      </c>
      <c r="E45" s="2"/>
      <c r="F45" s="36">
        <f>F46</f>
        <v>0</v>
      </c>
      <c r="G45" s="36">
        <f>G46</f>
        <v>33795544</v>
      </c>
      <c r="H45" s="38">
        <f t="shared" si="0"/>
        <v>33795544</v>
      </c>
      <c r="I45" s="36">
        <f>I46</f>
        <v>0</v>
      </c>
      <c r="J45" s="36">
        <f>J46</f>
        <v>33795544</v>
      </c>
      <c r="K45" s="38">
        <f t="shared" si="6"/>
        <v>33795544</v>
      </c>
    </row>
    <row r="46" spans="1:11" s="29" customFormat="1" ht="31.5">
      <c r="A46" s="24" t="s">
        <v>55</v>
      </c>
      <c r="B46" s="14" t="s">
        <v>43</v>
      </c>
      <c r="C46" s="1" t="s">
        <v>47</v>
      </c>
      <c r="D46" s="2" t="s">
        <v>54</v>
      </c>
      <c r="E46" s="2">
        <v>300</v>
      </c>
      <c r="F46" s="36">
        <f>F47</f>
        <v>0</v>
      </c>
      <c r="G46" s="36">
        <f>G47</f>
        <v>33795544</v>
      </c>
      <c r="H46" s="38">
        <f t="shared" si="0"/>
        <v>33795544</v>
      </c>
      <c r="I46" s="36">
        <f>I47</f>
        <v>0</v>
      </c>
      <c r="J46" s="36">
        <f>J47</f>
        <v>33795544</v>
      </c>
      <c r="K46" s="38">
        <f t="shared" si="6"/>
        <v>33795544</v>
      </c>
    </row>
    <row r="47" spans="1:11" s="29" customFormat="1" ht="31.5">
      <c r="A47" s="24" t="s">
        <v>56</v>
      </c>
      <c r="B47" s="14" t="s">
        <v>43</v>
      </c>
      <c r="C47" s="1" t="s">
        <v>47</v>
      </c>
      <c r="D47" s="2" t="s">
        <v>54</v>
      </c>
      <c r="E47" s="2">
        <v>310</v>
      </c>
      <c r="F47" s="36">
        <v>0</v>
      </c>
      <c r="G47" s="36">
        <v>33795544</v>
      </c>
      <c r="H47" s="38">
        <f t="shared" si="0"/>
        <v>33795544</v>
      </c>
      <c r="I47" s="36">
        <v>0</v>
      </c>
      <c r="J47" s="36">
        <v>33795544</v>
      </c>
      <c r="K47" s="38">
        <f t="shared" si="6"/>
        <v>33795544</v>
      </c>
    </row>
    <row r="48" spans="1:11" s="22" customFormat="1" ht="16.5">
      <c r="A48" s="20" t="s">
        <v>9</v>
      </c>
      <c r="B48" s="21"/>
      <c r="C48" s="21"/>
      <c r="D48" s="23"/>
      <c r="E48" s="21"/>
      <c r="F48" s="26">
        <v>4131080710.22</v>
      </c>
      <c r="G48" s="26">
        <f>SUM(G6)</f>
        <v>10237132</v>
      </c>
      <c r="H48" s="26">
        <f t="shared" si="0"/>
        <v>4141317842.22</v>
      </c>
      <c r="I48" s="26">
        <v>4379198811.22</v>
      </c>
      <c r="J48" s="26">
        <f>SUM(J6)</f>
        <v>-13358643</v>
      </c>
      <c r="K48" s="26">
        <f>SUM(I48:J48)</f>
        <v>4365840168.22</v>
      </c>
    </row>
    <row r="51" ht="15.75">
      <c r="H51" s="51"/>
    </row>
  </sheetData>
  <sheetProtection/>
  <mergeCells count="3">
    <mergeCell ref="E1:H1"/>
    <mergeCell ref="I1:K1"/>
    <mergeCell ref="A3:K3"/>
  </mergeCells>
  <printOptions/>
  <pageMargins left="0.45" right="0.24" top="0.41" bottom="0.32" header="0.17" footer="0.16"/>
  <pageSetup firstPageNumber="77" useFirstPageNumber="1" fitToHeight="0" fitToWidth="1" horizontalDpi="600" verticalDpi="600" orientation="landscape" paperSize="9" scale="6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2019-10-14T11:34:43Z</cp:lastPrinted>
  <dcterms:created xsi:type="dcterms:W3CDTF">2014-07-22T10:08:58Z</dcterms:created>
  <dcterms:modified xsi:type="dcterms:W3CDTF">2019-10-23T06:28:48Z</dcterms:modified>
  <cp:category/>
  <cp:version/>
  <cp:contentType/>
  <cp:contentStatus/>
</cp:coreProperties>
</file>